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  <sheet name="SO 02 - Oprava elektroins..." sheetId="3" r:id="rId3"/>
    <sheet name="SO 03 - Oprava hromosvodu" sheetId="4" r:id="rId4"/>
    <sheet name="SO 04 - Oprava kanalizace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Stavební část'!$C$140:$K$608</definedName>
    <definedName name="_xlnm.Print_Area" localSheetId="1">'SO 01 - Stavební část'!$C$4:$J$76,'SO 01 - Stavební část'!$C$82:$J$122,'SO 01 - Stavební část'!$C$128:$K$608</definedName>
    <definedName name="_xlnm.Print_Titles" localSheetId="1">'SO 01 - Stavební část'!$140:$140</definedName>
    <definedName name="_xlnm._FilterDatabase" localSheetId="2" hidden="1">'SO 02 - Oprava elektroins...'!$C$123:$K$184</definedName>
    <definedName name="_xlnm.Print_Area" localSheetId="2">'SO 02 - Oprava elektroins...'!$C$4:$J$76,'SO 02 - Oprava elektroins...'!$C$82:$J$105,'SO 02 - Oprava elektroins...'!$C$111:$K$184</definedName>
    <definedName name="_xlnm.Print_Titles" localSheetId="2">'SO 02 - Oprava elektroins...'!$123:$123</definedName>
    <definedName name="_xlnm._FilterDatabase" localSheetId="3" hidden="1">'SO 03 - Oprava hromosvodu'!$C$124:$K$249</definedName>
    <definedName name="_xlnm.Print_Area" localSheetId="3">'SO 03 - Oprava hromosvodu'!$C$4:$J$76,'SO 03 - Oprava hromosvodu'!$C$82:$J$106,'SO 03 - Oprava hromosvodu'!$C$112:$K$249</definedName>
    <definedName name="_xlnm.Print_Titles" localSheetId="3">'SO 03 - Oprava hromosvodu'!$124:$124</definedName>
    <definedName name="_xlnm._FilterDatabase" localSheetId="4" hidden="1">'SO 04 - Oprava kanalizace'!$C$129:$K$209</definedName>
    <definedName name="_xlnm.Print_Area" localSheetId="4">'SO 04 - Oprava kanalizace'!$C$4:$J$76,'SO 04 - Oprava kanalizace'!$C$82:$J$111,'SO 04 - Oprava kanalizace'!$C$117:$K$209</definedName>
    <definedName name="_xlnm.Print_Titles" localSheetId="4">'SO 04 - Oprava kanalizace'!$129:$129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09"/>
  <c r="BH209"/>
  <c r="BF209"/>
  <c r="BE209"/>
  <c r="T209"/>
  <c r="R209"/>
  <c r="P209"/>
  <c r="BI208"/>
  <c r="BH208"/>
  <c r="BF208"/>
  <c r="BE208"/>
  <c r="T208"/>
  <c r="R208"/>
  <c r="P208"/>
  <c r="BI205"/>
  <c r="BH205"/>
  <c r="BF205"/>
  <c r="BE205"/>
  <c r="T205"/>
  <c r="R205"/>
  <c r="P205"/>
  <c r="BI204"/>
  <c r="BH204"/>
  <c r="BF204"/>
  <c r="BE204"/>
  <c r="T204"/>
  <c r="R204"/>
  <c r="P204"/>
  <c r="BI203"/>
  <c r="BH203"/>
  <c r="BF203"/>
  <c r="BE203"/>
  <c r="T203"/>
  <c r="R203"/>
  <c r="P203"/>
  <c r="BI202"/>
  <c r="BH202"/>
  <c r="BF202"/>
  <c r="BE202"/>
  <c r="T202"/>
  <c r="R202"/>
  <c r="P202"/>
  <c r="BI200"/>
  <c r="BH200"/>
  <c r="BF200"/>
  <c r="BE200"/>
  <c r="T200"/>
  <c r="R200"/>
  <c r="P200"/>
  <c r="BI198"/>
  <c r="BH198"/>
  <c r="BF198"/>
  <c r="BE198"/>
  <c r="T198"/>
  <c r="R198"/>
  <c r="P198"/>
  <c r="BI196"/>
  <c r="BH196"/>
  <c r="BF196"/>
  <c r="BE196"/>
  <c r="T196"/>
  <c r="R196"/>
  <c r="P196"/>
  <c r="BI195"/>
  <c r="BH195"/>
  <c r="BF195"/>
  <c r="BE195"/>
  <c r="T195"/>
  <c r="R195"/>
  <c r="P195"/>
  <c r="BI193"/>
  <c r="BH193"/>
  <c r="BF193"/>
  <c r="BE193"/>
  <c r="T193"/>
  <c r="R193"/>
  <c r="P193"/>
  <c r="BI192"/>
  <c r="BH192"/>
  <c r="BF192"/>
  <c r="BE192"/>
  <c r="T192"/>
  <c r="R192"/>
  <c r="P192"/>
  <c r="BI191"/>
  <c r="BH191"/>
  <c r="BF191"/>
  <c r="BE191"/>
  <c r="T191"/>
  <c r="R191"/>
  <c r="P191"/>
  <c r="BI189"/>
  <c r="BH189"/>
  <c r="BF189"/>
  <c r="BE189"/>
  <c r="T189"/>
  <c r="R189"/>
  <c r="P189"/>
  <c r="BI188"/>
  <c r="BH188"/>
  <c r="BF188"/>
  <c r="BE188"/>
  <c r="T188"/>
  <c r="R188"/>
  <c r="P188"/>
  <c r="BI186"/>
  <c r="BH186"/>
  <c r="BF186"/>
  <c r="BE186"/>
  <c r="T186"/>
  <c r="R186"/>
  <c r="P186"/>
  <c r="BI185"/>
  <c r="BH185"/>
  <c r="BF185"/>
  <c r="BE185"/>
  <c r="T185"/>
  <c r="R185"/>
  <c r="P185"/>
  <c r="BI184"/>
  <c r="BH184"/>
  <c r="BF184"/>
  <c r="BE184"/>
  <c r="T184"/>
  <c r="R184"/>
  <c r="P184"/>
  <c r="BI183"/>
  <c r="BH183"/>
  <c r="BF183"/>
  <c r="BE183"/>
  <c r="T183"/>
  <c r="R183"/>
  <c r="P183"/>
  <c r="BI182"/>
  <c r="BH182"/>
  <c r="BF182"/>
  <c r="BE182"/>
  <c r="T182"/>
  <c r="R182"/>
  <c r="P182"/>
  <c r="BI181"/>
  <c r="BH181"/>
  <c r="BF181"/>
  <c r="BE181"/>
  <c r="T181"/>
  <c r="R181"/>
  <c r="P181"/>
  <c r="BI180"/>
  <c r="BH180"/>
  <c r="BF180"/>
  <c r="BE180"/>
  <c r="T180"/>
  <c r="R180"/>
  <c r="P180"/>
  <c r="BI179"/>
  <c r="BH179"/>
  <c r="BF179"/>
  <c r="BE179"/>
  <c r="T179"/>
  <c r="R179"/>
  <c r="P179"/>
  <c r="BI178"/>
  <c r="BH178"/>
  <c r="BF178"/>
  <c r="BE178"/>
  <c r="T178"/>
  <c r="R178"/>
  <c r="P178"/>
  <c r="BI177"/>
  <c r="BH177"/>
  <c r="BF177"/>
  <c r="BE177"/>
  <c r="T177"/>
  <c r="R177"/>
  <c r="P177"/>
  <c r="BI176"/>
  <c r="BH176"/>
  <c r="BF176"/>
  <c r="BE176"/>
  <c r="T176"/>
  <c r="R176"/>
  <c r="P176"/>
  <c r="BI175"/>
  <c r="BH175"/>
  <c r="BF175"/>
  <c r="BE175"/>
  <c r="T175"/>
  <c r="R175"/>
  <c r="P175"/>
  <c r="BI174"/>
  <c r="BH174"/>
  <c r="BF174"/>
  <c r="BE174"/>
  <c r="T174"/>
  <c r="R174"/>
  <c r="P174"/>
  <c r="BI173"/>
  <c r="BH173"/>
  <c r="BF173"/>
  <c r="BE173"/>
  <c r="T173"/>
  <c r="R173"/>
  <c r="P173"/>
  <c r="BI170"/>
  <c r="BH170"/>
  <c r="BF170"/>
  <c r="BE170"/>
  <c r="T170"/>
  <c r="T169"/>
  <c r="R170"/>
  <c r="R169"/>
  <c r="P170"/>
  <c r="P169"/>
  <c r="BI168"/>
  <c r="BH168"/>
  <c r="BF168"/>
  <c r="BE168"/>
  <c r="T168"/>
  <c r="R168"/>
  <c r="P168"/>
  <c r="BI167"/>
  <c r="BH167"/>
  <c r="BF167"/>
  <c r="BE167"/>
  <c r="T167"/>
  <c r="R167"/>
  <c r="P167"/>
  <c r="BI166"/>
  <c r="BH166"/>
  <c r="BF166"/>
  <c r="BE166"/>
  <c r="T166"/>
  <c r="R166"/>
  <c r="P166"/>
  <c r="BI165"/>
  <c r="BH165"/>
  <c r="BF165"/>
  <c r="BE165"/>
  <c r="T165"/>
  <c r="R165"/>
  <c r="P165"/>
  <c r="BI163"/>
  <c r="BH163"/>
  <c r="BF163"/>
  <c r="BE163"/>
  <c r="T163"/>
  <c r="T162"/>
  <c r="R163"/>
  <c r="R162"/>
  <c r="P163"/>
  <c r="P162"/>
  <c r="BI161"/>
  <c r="BH161"/>
  <c r="BF161"/>
  <c r="BE161"/>
  <c r="T161"/>
  <c r="R161"/>
  <c r="P161"/>
  <c r="BI160"/>
  <c r="BH160"/>
  <c r="BF160"/>
  <c r="BE160"/>
  <c r="T160"/>
  <c r="R160"/>
  <c r="P160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6"/>
  <c r="BH156"/>
  <c r="BF156"/>
  <c r="BE156"/>
  <c r="T156"/>
  <c r="R156"/>
  <c r="P156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50"/>
  <c r="BH150"/>
  <c r="BF150"/>
  <c r="BE150"/>
  <c r="T150"/>
  <c r="R150"/>
  <c r="P150"/>
  <c r="BI148"/>
  <c r="BH148"/>
  <c r="BF148"/>
  <c r="BE148"/>
  <c r="T148"/>
  <c r="T147"/>
  <c r="R148"/>
  <c r="R147"/>
  <c r="P148"/>
  <c r="P147"/>
  <c r="BI144"/>
  <c r="BH144"/>
  <c r="BF144"/>
  <c r="BE144"/>
  <c r="T144"/>
  <c r="R144"/>
  <c r="P144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6"/>
  <c r="BH136"/>
  <c r="BF136"/>
  <c r="BE136"/>
  <c r="T136"/>
  <c r="R136"/>
  <c r="P136"/>
  <c r="BI135"/>
  <c r="BH135"/>
  <c r="BF135"/>
  <c r="BE135"/>
  <c r="T135"/>
  <c r="R135"/>
  <c r="P135"/>
  <c r="BI134"/>
  <c r="BH134"/>
  <c r="BF134"/>
  <c r="BE134"/>
  <c r="T134"/>
  <c r="R134"/>
  <c r="P134"/>
  <c r="BI133"/>
  <c r="BH133"/>
  <c r="BF133"/>
  <c r="BE133"/>
  <c r="T133"/>
  <c r="R133"/>
  <c r="P133"/>
  <c r="F124"/>
  <c r="E122"/>
  <c r="F89"/>
  <c r="E87"/>
  <c r="J24"/>
  <c r="E24"/>
  <c r="J92"/>
  <c r="J23"/>
  <c r="J21"/>
  <c r="E21"/>
  <c r="J126"/>
  <c r="J20"/>
  <c r="J18"/>
  <c r="E18"/>
  <c r="F127"/>
  <c r="J17"/>
  <c r="J15"/>
  <c r="E15"/>
  <c r="F126"/>
  <c r="J14"/>
  <c r="J12"/>
  <c r="J89"/>
  <c r="E7"/>
  <c r="E120"/>
  <c i="4" r="J37"/>
  <c r="J36"/>
  <c i="1" r="AY97"/>
  <c i="4" r="J35"/>
  <c i="1" r="AX97"/>
  <c i="4" r="BI247"/>
  <c r="BH247"/>
  <c r="BF247"/>
  <c r="BE247"/>
  <c r="T247"/>
  <c r="T246"/>
  <c r="T245"/>
  <c r="R247"/>
  <c r="R246"/>
  <c r="R245"/>
  <c r="P247"/>
  <c r="P246"/>
  <c r="P245"/>
  <c r="BI242"/>
  <c r="BH242"/>
  <c r="BF242"/>
  <c r="BE242"/>
  <c r="T242"/>
  <c r="T241"/>
  <c r="R242"/>
  <c r="R241"/>
  <c r="P242"/>
  <c r="P241"/>
  <c r="BI238"/>
  <c r="BH238"/>
  <c r="BF238"/>
  <c r="BE238"/>
  <c r="T238"/>
  <c r="R238"/>
  <c r="P238"/>
  <c r="BI235"/>
  <c r="BH235"/>
  <c r="BF235"/>
  <c r="BE235"/>
  <c r="T235"/>
  <c r="R235"/>
  <c r="P235"/>
  <c r="BI232"/>
  <c r="BH232"/>
  <c r="BF232"/>
  <c r="BE232"/>
  <c r="T232"/>
  <c r="R232"/>
  <c r="P232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5"/>
  <c r="BH195"/>
  <c r="BF195"/>
  <c r="BE195"/>
  <c r="T195"/>
  <c r="R195"/>
  <c r="P195"/>
  <c r="BI192"/>
  <c r="BH192"/>
  <c r="BF192"/>
  <c r="BE192"/>
  <c r="T192"/>
  <c r="R192"/>
  <c r="P192"/>
  <c r="BI189"/>
  <c r="BH189"/>
  <c r="BF189"/>
  <c r="BE189"/>
  <c r="T189"/>
  <c r="R189"/>
  <c r="P189"/>
  <c r="BI188"/>
  <c r="BH188"/>
  <c r="BF188"/>
  <c r="BE188"/>
  <c r="T188"/>
  <c r="R188"/>
  <c r="P188"/>
  <c r="BI187"/>
  <c r="BH187"/>
  <c r="BF187"/>
  <c r="BE187"/>
  <c r="T187"/>
  <c r="R187"/>
  <c r="P187"/>
  <c r="BI186"/>
  <c r="BH186"/>
  <c r="BF186"/>
  <c r="BE186"/>
  <c r="T186"/>
  <c r="R186"/>
  <c r="P186"/>
  <c r="BI185"/>
  <c r="BH185"/>
  <c r="BF185"/>
  <c r="BE185"/>
  <c r="T185"/>
  <c r="R185"/>
  <c r="P185"/>
  <c r="BI184"/>
  <c r="BH184"/>
  <c r="BF184"/>
  <c r="BE184"/>
  <c r="T184"/>
  <c r="R184"/>
  <c r="P184"/>
  <c r="BI182"/>
  <c r="BH182"/>
  <c r="BF182"/>
  <c r="BE182"/>
  <c r="T182"/>
  <c r="R182"/>
  <c r="P182"/>
  <c r="BI180"/>
  <c r="BH180"/>
  <c r="BF180"/>
  <c r="BE180"/>
  <c r="T180"/>
  <c r="R180"/>
  <c r="P180"/>
  <c r="BI178"/>
  <c r="BH178"/>
  <c r="BF178"/>
  <c r="BE178"/>
  <c r="T178"/>
  <c r="R178"/>
  <c r="P178"/>
  <c r="BI176"/>
  <c r="BH176"/>
  <c r="BF176"/>
  <c r="BE176"/>
  <c r="T176"/>
  <c r="R176"/>
  <c r="P176"/>
  <c r="BI175"/>
  <c r="BH175"/>
  <c r="BF175"/>
  <c r="BE175"/>
  <c r="T175"/>
  <c r="R175"/>
  <c r="P175"/>
  <c r="BI174"/>
  <c r="BH174"/>
  <c r="BF174"/>
  <c r="BE174"/>
  <c r="T174"/>
  <c r="R174"/>
  <c r="P174"/>
  <c r="BI173"/>
  <c r="BH173"/>
  <c r="BF173"/>
  <c r="BE173"/>
  <c r="T173"/>
  <c r="R173"/>
  <c r="P173"/>
  <c r="BI172"/>
  <c r="BH172"/>
  <c r="BF172"/>
  <c r="BE172"/>
  <c r="T172"/>
  <c r="R172"/>
  <c r="P172"/>
  <c r="BI171"/>
  <c r="BH171"/>
  <c r="BF171"/>
  <c r="BE171"/>
  <c r="T171"/>
  <c r="R171"/>
  <c r="P171"/>
  <c r="BI170"/>
  <c r="BH170"/>
  <c r="BF170"/>
  <c r="BE170"/>
  <c r="T170"/>
  <c r="R170"/>
  <c r="P170"/>
  <c r="BI169"/>
  <c r="BH169"/>
  <c r="BF169"/>
  <c r="BE169"/>
  <c r="T169"/>
  <c r="R169"/>
  <c r="P169"/>
  <c r="BI168"/>
  <c r="BH168"/>
  <c r="BF168"/>
  <c r="BE168"/>
  <c r="T168"/>
  <c r="R168"/>
  <c r="P168"/>
  <c r="BI167"/>
  <c r="BH167"/>
  <c r="BF167"/>
  <c r="BE167"/>
  <c r="T167"/>
  <c r="R167"/>
  <c r="P167"/>
  <c r="BI166"/>
  <c r="BH166"/>
  <c r="BF166"/>
  <c r="BE166"/>
  <c r="T166"/>
  <c r="R166"/>
  <c r="P166"/>
  <c r="BI165"/>
  <c r="BH165"/>
  <c r="BF165"/>
  <c r="BE165"/>
  <c r="T165"/>
  <c r="R165"/>
  <c r="P165"/>
  <c r="BI162"/>
  <c r="BH162"/>
  <c r="BF162"/>
  <c r="BE162"/>
  <c r="T162"/>
  <c r="R162"/>
  <c r="P162"/>
  <c r="BI161"/>
  <c r="BH161"/>
  <c r="BF161"/>
  <c r="BE161"/>
  <c r="T161"/>
  <c r="R161"/>
  <c r="P161"/>
  <c r="BI160"/>
  <c r="BH160"/>
  <c r="BF160"/>
  <c r="BE160"/>
  <c r="T160"/>
  <c r="R160"/>
  <c r="P160"/>
  <c r="BI159"/>
  <c r="BH159"/>
  <c r="BF159"/>
  <c r="BE159"/>
  <c r="T159"/>
  <c r="R159"/>
  <c r="P159"/>
  <c r="BI156"/>
  <c r="BH156"/>
  <c r="BF156"/>
  <c r="BE156"/>
  <c r="T156"/>
  <c r="R156"/>
  <c r="P156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6"/>
  <c r="BH146"/>
  <c r="BF146"/>
  <c r="BE146"/>
  <c r="T146"/>
  <c r="R146"/>
  <c r="P146"/>
  <c r="BI145"/>
  <c r="BH145"/>
  <c r="BF145"/>
  <c r="BE145"/>
  <c r="T145"/>
  <c r="R145"/>
  <c r="P145"/>
  <c r="BI142"/>
  <c r="BH142"/>
  <c r="BF142"/>
  <c r="BE142"/>
  <c r="T142"/>
  <c r="R142"/>
  <c r="P142"/>
  <c r="BI141"/>
  <c r="BH141"/>
  <c r="BF141"/>
  <c r="BE141"/>
  <c r="T141"/>
  <c r="R141"/>
  <c r="P141"/>
  <c r="BI138"/>
  <c r="BH138"/>
  <c r="BF138"/>
  <c r="BE138"/>
  <c r="T138"/>
  <c r="R138"/>
  <c r="P138"/>
  <c r="BI137"/>
  <c r="BH137"/>
  <c r="BF137"/>
  <c r="BE137"/>
  <c r="T137"/>
  <c r="R137"/>
  <c r="P137"/>
  <c r="BI134"/>
  <c r="BH134"/>
  <c r="BF134"/>
  <c r="BE134"/>
  <c r="T134"/>
  <c r="R134"/>
  <c r="P134"/>
  <c r="BI131"/>
  <c r="BH131"/>
  <c r="BF131"/>
  <c r="BE131"/>
  <c r="T131"/>
  <c r="R131"/>
  <c r="P131"/>
  <c r="BI130"/>
  <c r="BH130"/>
  <c r="BF130"/>
  <c r="BE130"/>
  <c r="T130"/>
  <c r="R130"/>
  <c r="P130"/>
  <c r="BI129"/>
  <c r="BH129"/>
  <c r="BF129"/>
  <c r="BE129"/>
  <c r="T129"/>
  <c r="R129"/>
  <c r="P129"/>
  <c r="BI128"/>
  <c r="BH128"/>
  <c r="BF128"/>
  <c r="BE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89"/>
  <c r="E7"/>
  <c r="E85"/>
  <c i="3" r="J37"/>
  <c r="J36"/>
  <c i="1" r="AY96"/>
  <c i="3" r="J35"/>
  <c i="1" r="AX96"/>
  <c i="3" r="BI184"/>
  <c r="BH184"/>
  <c r="BF184"/>
  <c r="BE184"/>
  <c r="T184"/>
  <c r="R184"/>
  <c r="P184"/>
  <c r="BI183"/>
  <c r="BH183"/>
  <c r="BF183"/>
  <c r="BE183"/>
  <c r="T183"/>
  <c r="R183"/>
  <c r="P183"/>
  <c r="BI180"/>
  <c r="BH180"/>
  <c r="BF180"/>
  <c r="BE180"/>
  <c r="T180"/>
  <c r="R180"/>
  <c r="P180"/>
  <c r="BI179"/>
  <c r="BH179"/>
  <c r="BF179"/>
  <c r="BE179"/>
  <c r="T179"/>
  <c r="R179"/>
  <c r="P179"/>
  <c r="BI177"/>
  <c r="BH177"/>
  <c r="BF177"/>
  <c r="BE177"/>
  <c r="T177"/>
  <c r="R177"/>
  <c r="P177"/>
  <c r="BI175"/>
  <c r="BH175"/>
  <c r="BF175"/>
  <c r="BE175"/>
  <c r="T175"/>
  <c r="R175"/>
  <c r="P175"/>
  <c r="BI174"/>
  <c r="BH174"/>
  <c r="BF174"/>
  <c r="BE174"/>
  <c r="T174"/>
  <c r="R174"/>
  <c r="P174"/>
  <c r="BI173"/>
  <c r="BH173"/>
  <c r="BF173"/>
  <c r="BE173"/>
  <c r="T173"/>
  <c r="R173"/>
  <c r="P173"/>
  <c r="BI172"/>
  <c r="BH172"/>
  <c r="BF172"/>
  <c r="BE172"/>
  <c r="T172"/>
  <c r="R172"/>
  <c r="P172"/>
  <c r="BI171"/>
  <c r="BH171"/>
  <c r="BF171"/>
  <c r="BE171"/>
  <c r="T171"/>
  <c r="R171"/>
  <c r="P171"/>
  <c r="BI170"/>
  <c r="BH170"/>
  <c r="BF170"/>
  <c r="BE170"/>
  <c r="T170"/>
  <c r="R170"/>
  <c r="P170"/>
  <c r="BI169"/>
  <c r="BH169"/>
  <c r="BF169"/>
  <c r="BE169"/>
  <c r="T169"/>
  <c r="R169"/>
  <c r="P169"/>
  <c r="BI168"/>
  <c r="BH168"/>
  <c r="BF168"/>
  <c r="BE168"/>
  <c r="T168"/>
  <c r="R168"/>
  <c r="P168"/>
  <c r="BI167"/>
  <c r="BH167"/>
  <c r="BF167"/>
  <c r="BE167"/>
  <c r="T167"/>
  <c r="R167"/>
  <c r="P167"/>
  <c r="BI164"/>
  <c r="BH164"/>
  <c r="BF164"/>
  <c r="BE164"/>
  <c r="T164"/>
  <c r="R164"/>
  <c r="P164"/>
  <c r="BI163"/>
  <c r="BH163"/>
  <c r="BF163"/>
  <c r="BE163"/>
  <c r="T163"/>
  <c r="R163"/>
  <c r="P163"/>
  <c r="BI160"/>
  <c r="BH160"/>
  <c r="BF160"/>
  <c r="BE160"/>
  <c r="T160"/>
  <c r="R160"/>
  <c r="P160"/>
  <c r="BI159"/>
  <c r="BH159"/>
  <c r="BF159"/>
  <c r="BE159"/>
  <c r="T159"/>
  <c r="R159"/>
  <c r="P159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4"/>
  <c r="BH144"/>
  <c r="BF144"/>
  <c r="BE144"/>
  <c r="T144"/>
  <c r="T143"/>
  <c r="R144"/>
  <c r="R143"/>
  <c r="P144"/>
  <c r="P143"/>
  <c r="BI142"/>
  <c r="BH142"/>
  <c r="BF142"/>
  <c r="BE142"/>
  <c r="T142"/>
  <c r="R142"/>
  <c r="P142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5"/>
  <c r="BH135"/>
  <c r="BF135"/>
  <c r="BE135"/>
  <c r="T135"/>
  <c r="R135"/>
  <c r="P135"/>
  <c r="BI134"/>
  <c r="BH134"/>
  <c r="BF134"/>
  <c r="BE134"/>
  <c r="T134"/>
  <c r="R134"/>
  <c r="P134"/>
  <c r="BI130"/>
  <c r="BH130"/>
  <c r="BF130"/>
  <c r="BE130"/>
  <c r="T130"/>
  <c r="R130"/>
  <c r="P130"/>
  <c r="BI127"/>
  <c r="BH127"/>
  <c r="BF127"/>
  <c r="BE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91"/>
  <c r="J14"/>
  <c r="J12"/>
  <c r="J118"/>
  <c r="E7"/>
  <c r="E85"/>
  <c i="2" r="J37"/>
  <c r="J36"/>
  <c i="1" r="AY95"/>
  <c i="2" r="J35"/>
  <c i="1" r="AX95"/>
  <c i="2" r="BI608"/>
  <c r="BH608"/>
  <c r="BF608"/>
  <c r="BE608"/>
  <c r="T608"/>
  <c r="T607"/>
  <c r="R608"/>
  <c r="R607"/>
  <c r="P608"/>
  <c r="P607"/>
  <c r="BI606"/>
  <c r="BH606"/>
  <c r="BF606"/>
  <c r="BE606"/>
  <c r="T606"/>
  <c r="T605"/>
  <c r="T604"/>
  <c r="R606"/>
  <c r="R605"/>
  <c r="R604"/>
  <c r="P606"/>
  <c r="P605"/>
  <c r="P604"/>
  <c r="BI601"/>
  <c r="BH601"/>
  <c r="BF601"/>
  <c r="BE601"/>
  <c r="T601"/>
  <c r="R601"/>
  <c r="P601"/>
  <c r="BI598"/>
  <c r="BH598"/>
  <c r="BF598"/>
  <c r="BE598"/>
  <c r="T598"/>
  <c r="R598"/>
  <c r="P598"/>
  <c r="BI597"/>
  <c r="BH597"/>
  <c r="BF597"/>
  <c r="BE597"/>
  <c r="T597"/>
  <c r="R597"/>
  <c r="P597"/>
  <c r="BI596"/>
  <c r="BH596"/>
  <c r="BF596"/>
  <c r="BE596"/>
  <c r="T596"/>
  <c r="R596"/>
  <c r="P596"/>
  <c r="BI595"/>
  <c r="BH595"/>
  <c r="BF595"/>
  <c r="BE595"/>
  <c r="T595"/>
  <c r="R595"/>
  <c r="P595"/>
  <c r="BI594"/>
  <c r="BH594"/>
  <c r="BF594"/>
  <c r="BE594"/>
  <c r="T594"/>
  <c r="R594"/>
  <c r="P594"/>
  <c r="BI591"/>
  <c r="BH591"/>
  <c r="BF591"/>
  <c r="BE591"/>
  <c r="T591"/>
  <c r="R591"/>
  <c r="P591"/>
  <c r="BI588"/>
  <c r="BH588"/>
  <c r="BF588"/>
  <c r="BE588"/>
  <c r="T588"/>
  <c r="R588"/>
  <c r="P588"/>
  <c r="BI585"/>
  <c r="BH585"/>
  <c r="BF585"/>
  <c r="BE585"/>
  <c r="T585"/>
  <c r="R585"/>
  <c r="P585"/>
  <c r="BI584"/>
  <c r="BH584"/>
  <c r="BF584"/>
  <c r="BE584"/>
  <c r="T584"/>
  <c r="R584"/>
  <c r="P584"/>
  <c r="BI583"/>
  <c r="BH583"/>
  <c r="BF583"/>
  <c r="BE583"/>
  <c r="T583"/>
  <c r="R583"/>
  <c r="P583"/>
  <c r="BI582"/>
  <c r="BH582"/>
  <c r="BF582"/>
  <c r="BE582"/>
  <c r="T582"/>
  <c r="R582"/>
  <c r="P582"/>
  <c r="BI581"/>
  <c r="BH581"/>
  <c r="BF581"/>
  <c r="BE581"/>
  <c r="T581"/>
  <c r="R581"/>
  <c r="P581"/>
  <c r="BI578"/>
  <c r="BH578"/>
  <c r="BF578"/>
  <c r="BE578"/>
  <c r="T578"/>
  <c r="R578"/>
  <c r="P578"/>
  <c r="BI575"/>
  <c r="BH575"/>
  <c r="BF575"/>
  <c r="BE575"/>
  <c r="T575"/>
  <c r="R575"/>
  <c r="P575"/>
  <c r="BI572"/>
  <c r="BH572"/>
  <c r="BF572"/>
  <c r="BE572"/>
  <c r="T572"/>
  <c r="R572"/>
  <c r="P572"/>
  <c r="BI571"/>
  <c r="BH571"/>
  <c r="BF571"/>
  <c r="BE571"/>
  <c r="T571"/>
  <c r="R571"/>
  <c r="P571"/>
  <c r="BI570"/>
  <c r="BH570"/>
  <c r="BF570"/>
  <c r="BE570"/>
  <c r="T570"/>
  <c r="R570"/>
  <c r="P570"/>
  <c r="BI569"/>
  <c r="BH569"/>
  <c r="BF569"/>
  <c r="BE569"/>
  <c r="T569"/>
  <c r="R569"/>
  <c r="P569"/>
  <c r="BI568"/>
  <c r="BH568"/>
  <c r="BF568"/>
  <c r="BE568"/>
  <c r="T568"/>
  <c r="R568"/>
  <c r="P568"/>
  <c r="BI567"/>
  <c r="BH567"/>
  <c r="BF567"/>
  <c r="BE567"/>
  <c r="T567"/>
  <c r="R567"/>
  <c r="P567"/>
  <c r="BI566"/>
  <c r="BH566"/>
  <c r="BF566"/>
  <c r="BE566"/>
  <c r="T566"/>
  <c r="R566"/>
  <c r="P566"/>
  <c r="BI565"/>
  <c r="BH565"/>
  <c r="BF565"/>
  <c r="BE565"/>
  <c r="T565"/>
  <c r="R565"/>
  <c r="P565"/>
  <c r="BI563"/>
  <c r="BH563"/>
  <c r="BF563"/>
  <c r="BE563"/>
  <c r="T563"/>
  <c r="T562"/>
  <c r="T561"/>
  <c r="R563"/>
  <c r="R562"/>
  <c r="R561"/>
  <c r="P563"/>
  <c r="P562"/>
  <c r="P561"/>
  <c r="BI560"/>
  <c r="BH560"/>
  <c r="BF560"/>
  <c r="BE560"/>
  <c r="T560"/>
  <c r="R560"/>
  <c r="P560"/>
  <c r="BI559"/>
  <c r="BH559"/>
  <c r="BF559"/>
  <c r="BE559"/>
  <c r="T559"/>
  <c r="R559"/>
  <c r="P559"/>
  <c r="BI558"/>
  <c r="BH558"/>
  <c r="BF558"/>
  <c r="BE558"/>
  <c r="T558"/>
  <c r="R558"/>
  <c r="P558"/>
  <c r="BI557"/>
  <c r="BH557"/>
  <c r="BF557"/>
  <c r="BE557"/>
  <c r="T557"/>
  <c r="R557"/>
  <c r="P557"/>
  <c r="BI556"/>
  <c r="BH556"/>
  <c r="BF556"/>
  <c r="BE556"/>
  <c r="T556"/>
  <c r="R556"/>
  <c r="P556"/>
  <c r="BI555"/>
  <c r="BH555"/>
  <c r="BF555"/>
  <c r="BE555"/>
  <c r="T555"/>
  <c r="R555"/>
  <c r="P555"/>
  <c r="BI554"/>
  <c r="BH554"/>
  <c r="BF554"/>
  <c r="BE554"/>
  <c r="T554"/>
  <c r="R554"/>
  <c r="P554"/>
  <c r="BI553"/>
  <c r="BH553"/>
  <c r="BF553"/>
  <c r="BE553"/>
  <c r="T553"/>
  <c r="R553"/>
  <c r="P553"/>
  <c r="BI552"/>
  <c r="BH552"/>
  <c r="BF552"/>
  <c r="BE552"/>
  <c r="T552"/>
  <c r="R552"/>
  <c r="P552"/>
  <c r="BI551"/>
  <c r="BH551"/>
  <c r="BF551"/>
  <c r="BE551"/>
  <c r="T551"/>
  <c r="R551"/>
  <c r="P551"/>
  <c r="BI550"/>
  <c r="BH550"/>
  <c r="BF550"/>
  <c r="BE550"/>
  <c r="T550"/>
  <c r="R550"/>
  <c r="P550"/>
  <c r="BI549"/>
  <c r="BH549"/>
  <c r="BF549"/>
  <c r="BE549"/>
  <c r="T549"/>
  <c r="R549"/>
  <c r="P549"/>
  <c r="BI548"/>
  <c r="BH548"/>
  <c r="BF548"/>
  <c r="BE548"/>
  <c r="T548"/>
  <c r="R548"/>
  <c r="P548"/>
  <c r="BI546"/>
  <c r="BH546"/>
  <c r="BF546"/>
  <c r="BE546"/>
  <c r="T546"/>
  <c r="R546"/>
  <c r="P546"/>
  <c r="BI545"/>
  <c r="BH545"/>
  <c r="BF545"/>
  <c r="BE545"/>
  <c r="T545"/>
  <c r="R545"/>
  <c r="P545"/>
  <c r="BI543"/>
  <c r="BH543"/>
  <c r="BF543"/>
  <c r="BE543"/>
  <c r="T543"/>
  <c r="R543"/>
  <c r="P543"/>
  <c r="BI542"/>
  <c r="BH542"/>
  <c r="BF542"/>
  <c r="BE542"/>
  <c r="T542"/>
  <c r="R542"/>
  <c r="P542"/>
  <c r="BI539"/>
  <c r="BH539"/>
  <c r="BF539"/>
  <c r="BE539"/>
  <c r="T539"/>
  <c r="R539"/>
  <c r="P539"/>
  <c r="BI538"/>
  <c r="BH538"/>
  <c r="BF538"/>
  <c r="BE538"/>
  <c r="T538"/>
  <c r="R538"/>
  <c r="P538"/>
  <c r="BI535"/>
  <c r="BH535"/>
  <c r="BF535"/>
  <c r="BE535"/>
  <c r="T535"/>
  <c r="R535"/>
  <c r="P535"/>
  <c r="BI532"/>
  <c r="BH532"/>
  <c r="BF532"/>
  <c r="BE532"/>
  <c r="T532"/>
  <c r="R532"/>
  <c r="P532"/>
  <c r="BI531"/>
  <c r="BH531"/>
  <c r="BF531"/>
  <c r="BE531"/>
  <c r="T531"/>
  <c r="R531"/>
  <c r="P531"/>
  <c r="BI530"/>
  <c r="BH530"/>
  <c r="BF530"/>
  <c r="BE530"/>
  <c r="T530"/>
  <c r="R530"/>
  <c r="P530"/>
  <c r="BI529"/>
  <c r="BH529"/>
  <c r="BF529"/>
  <c r="BE529"/>
  <c r="T529"/>
  <c r="R529"/>
  <c r="P529"/>
  <c r="BI526"/>
  <c r="BH526"/>
  <c r="BF526"/>
  <c r="BE526"/>
  <c r="T526"/>
  <c r="R526"/>
  <c r="P526"/>
  <c r="BI523"/>
  <c r="BH523"/>
  <c r="BF523"/>
  <c r="BE523"/>
  <c r="T523"/>
  <c r="R523"/>
  <c r="P523"/>
  <c r="BI520"/>
  <c r="BH520"/>
  <c r="BF520"/>
  <c r="BE520"/>
  <c r="T520"/>
  <c r="R520"/>
  <c r="P520"/>
  <c r="BI519"/>
  <c r="BH519"/>
  <c r="BF519"/>
  <c r="BE519"/>
  <c r="T519"/>
  <c r="R519"/>
  <c r="P519"/>
  <c r="BI516"/>
  <c r="BH516"/>
  <c r="BF516"/>
  <c r="BE516"/>
  <c r="T516"/>
  <c r="R516"/>
  <c r="P516"/>
  <c r="BI515"/>
  <c r="BH515"/>
  <c r="BF515"/>
  <c r="BE515"/>
  <c r="T515"/>
  <c r="R515"/>
  <c r="P515"/>
  <c r="BI512"/>
  <c r="BH512"/>
  <c r="BF512"/>
  <c r="BE512"/>
  <c r="T512"/>
  <c r="R512"/>
  <c r="P512"/>
  <c r="BI511"/>
  <c r="BH511"/>
  <c r="BF511"/>
  <c r="BE511"/>
  <c r="T511"/>
  <c r="R511"/>
  <c r="P511"/>
  <c r="BI509"/>
  <c r="BH509"/>
  <c r="BF509"/>
  <c r="BE509"/>
  <c r="T509"/>
  <c r="R509"/>
  <c r="P509"/>
  <c r="BI508"/>
  <c r="BH508"/>
  <c r="BF508"/>
  <c r="BE508"/>
  <c r="T508"/>
  <c r="R508"/>
  <c r="P508"/>
  <c r="BI505"/>
  <c r="BH505"/>
  <c r="BF505"/>
  <c r="BE505"/>
  <c r="T505"/>
  <c r="R505"/>
  <c r="P505"/>
  <c r="BI504"/>
  <c r="BH504"/>
  <c r="BF504"/>
  <c r="BE504"/>
  <c r="T504"/>
  <c r="R504"/>
  <c r="P504"/>
  <c r="BI502"/>
  <c r="BH502"/>
  <c r="BF502"/>
  <c r="BE502"/>
  <c r="T502"/>
  <c r="R502"/>
  <c r="P502"/>
  <c r="BI501"/>
  <c r="BH501"/>
  <c r="BF501"/>
  <c r="BE501"/>
  <c r="T501"/>
  <c r="R501"/>
  <c r="P501"/>
  <c r="BI500"/>
  <c r="BH500"/>
  <c r="BF500"/>
  <c r="BE500"/>
  <c r="T500"/>
  <c r="R500"/>
  <c r="P500"/>
  <c r="BI499"/>
  <c r="BH499"/>
  <c r="BF499"/>
  <c r="BE499"/>
  <c r="T499"/>
  <c r="R499"/>
  <c r="P499"/>
  <c r="BI498"/>
  <c r="BH498"/>
  <c r="BF498"/>
  <c r="BE498"/>
  <c r="T498"/>
  <c r="R498"/>
  <c r="P498"/>
  <c r="BI497"/>
  <c r="BH497"/>
  <c r="BF497"/>
  <c r="BE497"/>
  <c r="T497"/>
  <c r="R497"/>
  <c r="P497"/>
  <c r="BI496"/>
  <c r="BH496"/>
  <c r="BF496"/>
  <c r="BE496"/>
  <c r="T496"/>
  <c r="R496"/>
  <c r="P496"/>
  <c r="BI492"/>
  <c r="BH492"/>
  <c r="BF492"/>
  <c r="BE492"/>
  <c r="T492"/>
  <c r="R492"/>
  <c r="P492"/>
  <c r="BI488"/>
  <c r="BH488"/>
  <c r="BF488"/>
  <c r="BE488"/>
  <c r="T488"/>
  <c r="R488"/>
  <c r="P488"/>
  <c r="BI487"/>
  <c r="BH487"/>
  <c r="BF487"/>
  <c r="BE487"/>
  <c r="T487"/>
  <c r="R487"/>
  <c r="P487"/>
  <c r="BI486"/>
  <c r="BH486"/>
  <c r="BF486"/>
  <c r="BE486"/>
  <c r="T486"/>
  <c r="R486"/>
  <c r="P486"/>
  <c r="BI485"/>
  <c r="BH485"/>
  <c r="BF485"/>
  <c r="BE485"/>
  <c r="T485"/>
  <c r="R485"/>
  <c r="P485"/>
  <c r="BI483"/>
  <c r="BH483"/>
  <c r="BF483"/>
  <c r="BE483"/>
  <c r="T483"/>
  <c r="R483"/>
  <c r="P483"/>
  <c r="BI482"/>
  <c r="BH482"/>
  <c r="BF482"/>
  <c r="BE482"/>
  <c r="T482"/>
  <c r="R482"/>
  <c r="P482"/>
  <c r="BI481"/>
  <c r="BH481"/>
  <c r="BF481"/>
  <c r="BE481"/>
  <c r="T481"/>
  <c r="R481"/>
  <c r="P481"/>
  <c r="BI480"/>
  <c r="BH480"/>
  <c r="BF480"/>
  <c r="BE480"/>
  <c r="T480"/>
  <c r="R480"/>
  <c r="P480"/>
  <c r="BI479"/>
  <c r="BH479"/>
  <c r="BF479"/>
  <c r="BE479"/>
  <c r="T479"/>
  <c r="R479"/>
  <c r="P479"/>
  <c r="BI478"/>
  <c r="BH478"/>
  <c r="BF478"/>
  <c r="BE478"/>
  <c r="T478"/>
  <c r="R478"/>
  <c r="P478"/>
  <c r="BI477"/>
  <c r="BH477"/>
  <c r="BF477"/>
  <c r="BE477"/>
  <c r="T477"/>
  <c r="R477"/>
  <c r="P477"/>
  <c r="BI476"/>
  <c r="BH476"/>
  <c r="BF476"/>
  <c r="BE476"/>
  <c r="T476"/>
  <c r="R476"/>
  <c r="P476"/>
  <c r="BI475"/>
  <c r="BH475"/>
  <c r="BF475"/>
  <c r="BE475"/>
  <c r="T475"/>
  <c r="R475"/>
  <c r="P475"/>
  <c r="BI474"/>
  <c r="BH474"/>
  <c r="BF474"/>
  <c r="BE474"/>
  <c r="T474"/>
  <c r="R474"/>
  <c r="P474"/>
  <c r="BI473"/>
  <c r="BH473"/>
  <c r="BF473"/>
  <c r="BE473"/>
  <c r="T473"/>
  <c r="R473"/>
  <c r="P473"/>
  <c r="BI472"/>
  <c r="BH472"/>
  <c r="BF472"/>
  <c r="BE472"/>
  <c r="T472"/>
  <c r="R472"/>
  <c r="P472"/>
  <c r="BI471"/>
  <c r="BH471"/>
  <c r="BF471"/>
  <c r="BE471"/>
  <c r="T471"/>
  <c r="R471"/>
  <c r="P471"/>
  <c r="BI470"/>
  <c r="BH470"/>
  <c r="BF470"/>
  <c r="BE470"/>
  <c r="T470"/>
  <c r="R470"/>
  <c r="P470"/>
  <c r="BI469"/>
  <c r="BH469"/>
  <c r="BF469"/>
  <c r="BE469"/>
  <c r="T469"/>
  <c r="R469"/>
  <c r="P469"/>
  <c r="BI468"/>
  <c r="BH468"/>
  <c r="BF468"/>
  <c r="BE468"/>
  <c r="T468"/>
  <c r="R468"/>
  <c r="P468"/>
  <c r="BI467"/>
  <c r="BH467"/>
  <c r="BF467"/>
  <c r="BE467"/>
  <c r="T467"/>
  <c r="R467"/>
  <c r="P467"/>
  <c r="BI466"/>
  <c r="BH466"/>
  <c r="BF466"/>
  <c r="BE466"/>
  <c r="T466"/>
  <c r="R466"/>
  <c r="P466"/>
  <c r="BI465"/>
  <c r="BH465"/>
  <c r="BF465"/>
  <c r="BE465"/>
  <c r="T465"/>
  <c r="R465"/>
  <c r="P465"/>
  <c r="BI464"/>
  <c r="BH464"/>
  <c r="BF464"/>
  <c r="BE464"/>
  <c r="T464"/>
  <c r="R464"/>
  <c r="P464"/>
  <c r="BI463"/>
  <c r="BH463"/>
  <c r="BF463"/>
  <c r="BE463"/>
  <c r="T463"/>
  <c r="R463"/>
  <c r="P463"/>
  <c r="BI460"/>
  <c r="BH460"/>
  <c r="BF460"/>
  <c r="BE460"/>
  <c r="T460"/>
  <c r="R460"/>
  <c r="P460"/>
  <c r="BI459"/>
  <c r="BH459"/>
  <c r="BF459"/>
  <c r="BE459"/>
  <c r="T459"/>
  <c r="R459"/>
  <c r="P459"/>
  <c r="BI458"/>
  <c r="BH458"/>
  <c r="BF458"/>
  <c r="BE458"/>
  <c r="T458"/>
  <c r="R458"/>
  <c r="P458"/>
  <c r="BI452"/>
  <c r="BH452"/>
  <c r="BF452"/>
  <c r="BE452"/>
  <c r="T452"/>
  <c r="R452"/>
  <c r="P452"/>
  <c r="BI446"/>
  <c r="BH446"/>
  <c r="BF446"/>
  <c r="BE446"/>
  <c r="T446"/>
  <c r="R446"/>
  <c r="P446"/>
  <c r="BI440"/>
  <c r="BH440"/>
  <c r="BF440"/>
  <c r="BE440"/>
  <c r="T440"/>
  <c r="R440"/>
  <c r="P440"/>
  <c r="BI434"/>
  <c r="BH434"/>
  <c r="BF434"/>
  <c r="BE434"/>
  <c r="T434"/>
  <c r="R434"/>
  <c r="P434"/>
  <c r="BI431"/>
  <c r="BH431"/>
  <c r="BF431"/>
  <c r="BE431"/>
  <c r="T431"/>
  <c r="R431"/>
  <c r="P431"/>
  <c r="BI428"/>
  <c r="BH428"/>
  <c r="BF428"/>
  <c r="BE428"/>
  <c r="T428"/>
  <c r="R428"/>
  <c r="P428"/>
  <c r="BI425"/>
  <c r="BH425"/>
  <c r="BF425"/>
  <c r="BE425"/>
  <c r="T425"/>
  <c r="R425"/>
  <c r="P425"/>
  <c r="BI421"/>
  <c r="BH421"/>
  <c r="BF421"/>
  <c r="BE421"/>
  <c r="T421"/>
  <c r="R421"/>
  <c r="P421"/>
  <c r="BI418"/>
  <c r="BH418"/>
  <c r="BF418"/>
  <c r="BE418"/>
  <c r="T418"/>
  <c r="R418"/>
  <c r="P418"/>
  <c r="BI414"/>
  <c r="BH414"/>
  <c r="BF414"/>
  <c r="BE414"/>
  <c r="T414"/>
  <c r="R414"/>
  <c r="P414"/>
  <c r="BI411"/>
  <c r="BH411"/>
  <c r="BF411"/>
  <c r="BE411"/>
  <c r="T411"/>
  <c r="R411"/>
  <c r="P411"/>
  <c r="BI401"/>
  <c r="BH401"/>
  <c r="BF401"/>
  <c r="BE401"/>
  <c r="T401"/>
  <c r="R401"/>
  <c r="P401"/>
  <c r="BI395"/>
  <c r="BH395"/>
  <c r="BF395"/>
  <c r="BE395"/>
  <c r="T395"/>
  <c r="R395"/>
  <c r="P395"/>
  <c r="BI389"/>
  <c r="BH389"/>
  <c r="BF389"/>
  <c r="BE389"/>
  <c r="T389"/>
  <c r="R389"/>
  <c r="P389"/>
  <c r="BI383"/>
  <c r="BH383"/>
  <c r="BF383"/>
  <c r="BE383"/>
  <c r="T383"/>
  <c r="R383"/>
  <c r="P383"/>
  <c r="BI378"/>
  <c r="BH378"/>
  <c r="BF378"/>
  <c r="BE378"/>
  <c r="T378"/>
  <c r="R378"/>
  <c r="P378"/>
  <c r="BI373"/>
  <c r="BH373"/>
  <c r="BF373"/>
  <c r="BE373"/>
  <c r="T373"/>
  <c r="R373"/>
  <c r="P373"/>
  <c r="BI367"/>
  <c r="BH367"/>
  <c r="BF367"/>
  <c r="BE367"/>
  <c r="T367"/>
  <c r="R367"/>
  <c r="P367"/>
  <c r="BI358"/>
  <c r="BH358"/>
  <c r="BF358"/>
  <c r="BE358"/>
  <c r="T358"/>
  <c r="R358"/>
  <c r="P358"/>
  <c r="BI357"/>
  <c r="BH357"/>
  <c r="BF357"/>
  <c r="BE357"/>
  <c r="T357"/>
  <c r="R357"/>
  <c r="P357"/>
  <c r="BI356"/>
  <c r="BH356"/>
  <c r="BF356"/>
  <c r="BE356"/>
  <c r="T356"/>
  <c r="R356"/>
  <c r="P356"/>
  <c r="BI355"/>
  <c r="BH355"/>
  <c r="BF355"/>
  <c r="BE355"/>
  <c r="T355"/>
  <c r="R355"/>
  <c r="P355"/>
  <c r="BI354"/>
  <c r="BH354"/>
  <c r="BF354"/>
  <c r="BE354"/>
  <c r="T354"/>
  <c r="R354"/>
  <c r="P354"/>
  <c r="BI353"/>
  <c r="BH353"/>
  <c r="BF353"/>
  <c r="BE353"/>
  <c r="T353"/>
  <c r="R353"/>
  <c r="P353"/>
  <c r="BI352"/>
  <c r="BH352"/>
  <c r="BF352"/>
  <c r="BE352"/>
  <c r="T352"/>
  <c r="R352"/>
  <c r="P352"/>
  <c r="BI351"/>
  <c r="BH351"/>
  <c r="BF351"/>
  <c r="BE351"/>
  <c r="T351"/>
  <c r="R351"/>
  <c r="P351"/>
  <c r="BI350"/>
  <c r="BH350"/>
  <c r="BF350"/>
  <c r="BE350"/>
  <c r="T350"/>
  <c r="R350"/>
  <c r="P350"/>
  <c r="BI349"/>
  <c r="BH349"/>
  <c r="BF349"/>
  <c r="BE349"/>
  <c r="T349"/>
  <c r="R349"/>
  <c r="P349"/>
  <c r="BI348"/>
  <c r="BH348"/>
  <c r="BF348"/>
  <c r="BE348"/>
  <c r="T348"/>
  <c r="R348"/>
  <c r="P348"/>
  <c r="BI347"/>
  <c r="BH347"/>
  <c r="BF347"/>
  <c r="BE347"/>
  <c r="T347"/>
  <c r="R347"/>
  <c r="P347"/>
  <c r="BI346"/>
  <c r="BH346"/>
  <c r="BF346"/>
  <c r="BE346"/>
  <c r="T346"/>
  <c r="R346"/>
  <c r="P346"/>
  <c r="BI345"/>
  <c r="BH345"/>
  <c r="BF345"/>
  <c r="BE345"/>
  <c r="T345"/>
  <c r="R345"/>
  <c r="P345"/>
  <c r="BI344"/>
  <c r="BH344"/>
  <c r="BF344"/>
  <c r="BE344"/>
  <c r="T344"/>
  <c r="R344"/>
  <c r="P344"/>
  <c r="BI343"/>
  <c r="BH343"/>
  <c r="BF343"/>
  <c r="BE343"/>
  <c r="T343"/>
  <c r="R343"/>
  <c r="P343"/>
  <c r="BI342"/>
  <c r="BH342"/>
  <c r="BF342"/>
  <c r="BE342"/>
  <c r="T342"/>
  <c r="R342"/>
  <c r="P342"/>
  <c r="BI341"/>
  <c r="BH341"/>
  <c r="BF341"/>
  <c r="BE341"/>
  <c r="T341"/>
  <c r="R341"/>
  <c r="P341"/>
  <c r="BI339"/>
  <c r="BH339"/>
  <c r="BF339"/>
  <c r="BE339"/>
  <c r="T339"/>
  <c r="R339"/>
  <c r="P339"/>
  <c r="BI338"/>
  <c r="BH338"/>
  <c r="BF338"/>
  <c r="BE338"/>
  <c r="T338"/>
  <c r="R338"/>
  <c r="P338"/>
  <c r="BI337"/>
  <c r="BH337"/>
  <c r="BF337"/>
  <c r="BE337"/>
  <c r="T337"/>
  <c r="R337"/>
  <c r="P337"/>
  <c r="BI336"/>
  <c r="BH336"/>
  <c r="BF336"/>
  <c r="BE336"/>
  <c r="T336"/>
  <c r="R336"/>
  <c r="P336"/>
  <c r="BI335"/>
  <c r="BH335"/>
  <c r="BF335"/>
  <c r="BE335"/>
  <c r="T335"/>
  <c r="R335"/>
  <c r="P335"/>
  <c r="BI334"/>
  <c r="BH334"/>
  <c r="BF334"/>
  <c r="BE334"/>
  <c r="T334"/>
  <c r="R334"/>
  <c r="P334"/>
  <c r="BI333"/>
  <c r="BH333"/>
  <c r="BF333"/>
  <c r="BE333"/>
  <c r="T333"/>
  <c r="R333"/>
  <c r="P333"/>
  <c r="BI332"/>
  <c r="BH332"/>
  <c r="BF332"/>
  <c r="BE332"/>
  <c r="T332"/>
  <c r="R332"/>
  <c r="P332"/>
  <c r="BI331"/>
  <c r="BH331"/>
  <c r="BF331"/>
  <c r="BE331"/>
  <c r="T331"/>
  <c r="R331"/>
  <c r="P331"/>
  <c r="BI330"/>
  <c r="BH330"/>
  <c r="BF330"/>
  <c r="BE330"/>
  <c r="T330"/>
  <c r="R330"/>
  <c r="P330"/>
  <c r="BI329"/>
  <c r="BH329"/>
  <c r="BF329"/>
  <c r="BE329"/>
  <c r="T329"/>
  <c r="R329"/>
  <c r="P329"/>
  <c r="BI328"/>
  <c r="BH328"/>
  <c r="BF328"/>
  <c r="BE328"/>
  <c r="T328"/>
  <c r="R328"/>
  <c r="P328"/>
  <c r="BI327"/>
  <c r="BH327"/>
  <c r="BF327"/>
  <c r="BE327"/>
  <c r="T327"/>
  <c r="R327"/>
  <c r="P327"/>
  <c r="BI326"/>
  <c r="BH326"/>
  <c r="BF326"/>
  <c r="BE326"/>
  <c r="T326"/>
  <c r="R326"/>
  <c r="P326"/>
  <c r="BI325"/>
  <c r="BH325"/>
  <c r="BF325"/>
  <c r="BE325"/>
  <c r="T325"/>
  <c r="R325"/>
  <c r="P325"/>
  <c r="BI324"/>
  <c r="BH324"/>
  <c r="BF324"/>
  <c r="BE324"/>
  <c r="T324"/>
  <c r="R324"/>
  <c r="P324"/>
  <c r="BI323"/>
  <c r="BH323"/>
  <c r="BF323"/>
  <c r="BE323"/>
  <c r="T323"/>
  <c r="R323"/>
  <c r="P323"/>
  <c r="BI322"/>
  <c r="BH322"/>
  <c r="BF322"/>
  <c r="BE322"/>
  <c r="T322"/>
  <c r="R322"/>
  <c r="P322"/>
  <c r="BI321"/>
  <c r="BH321"/>
  <c r="BF321"/>
  <c r="BE321"/>
  <c r="T321"/>
  <c r="R321"/>
  <c r="P321"/>
  <c r="BI320"/>
  <c r="BH320"/>
  <c r="BF320"/>
  <c r="BE320"/>
  <c r="T320"/>
  <c r="R320"/>
  <c r="P320"/>
  <c r="BI319"/>
  <c r="BH319"/>
  <c r="BF319"/>
  <c r="BE319"/>
  <c r="T319"/>
  <c r="R319"/>
  <c r="P319"/>
  <c r="BI318"/>
  <c r="BH318"/>
  <c r="BF318"/>
  <c r="BE318"/>
  <c r="T318"/>
  <c r="R318"/>
  <c r="P318"/>
  <c r="BI317"/>
  <c r="BH317"/>
  <c r="BF317"/>
  <c r="BE317"/>
  <c r="T317"/>
  <c r="R317"/>
  <c r="P317"/>
  <c r="BI316"/>
  <c r="BH316"/>
  <c r="BF316"/>
  <c r="BE316"/>
  <c r="T316"/>
  <c r="R316"/>
  <c r="P316"/>
  <c r="BI315"/>
  <c r="BH315"/>
  <c r="BF315"/>
  <c r="BE315"/>
  <c r="T315"/>
  <c r="R315"/>
  <c r="P315"/>
  <c r="BI314"/>
  <c r="BH314"/>
  <c r="BF314"/>
  <c r="BE314"/>
  <c r="T314"/>
  <c r="R314"/>
  <c r="P314"/>
  <c r="BI313"/>
  <c r="BH313"/>
  <c r="BF313"/>
  <c r="BE313"/>
  <c r="T313"/>
  <c r="R313"/>
  <c r="P313"/>
  <c r="BI312"/>
  <c r="BH312"/>
  <c r="BF312"/>
  <c r="BE312"/>
  <c r="T312"/>
  <c r="R312"/>
  <c r="P312"/>
  <c r="BI306"/>
  <c r="BH306"/>
  <c r="BF306"/>
  <c r="BE306"/>
  <c r="T306"/>
  <c r="R306"/>
  <c r="P306"/>
  <c r="BI305"/>
  <c r="BH305"/>
  <c r="BF305"/>
  <c r="BE305"/>
  <c r="T305"/>
  <c r="R305"/>
  <c r="P305"/>
  <c r="BI299"/>
  <c r="BH299"/>
  <c r="BF299"/>
  <c r="BE299"/>
  <c r="T299"/>
  <c r="R299"/>
  <c r="P299"/>
  <c r="BI293"/>
  <c r="BH293"/>
  <c r="BF293"/>
  <c r="BE293"/>
  <c r="T293"/>
  <c r="R293"/>
  <c r="P293"/>
  <c r="BI287"/>
  <c r="BH287"/>
  <c r="BF287"/>
  <c r="BE287"/>
  <c r="T287"/>
  <c r="R287"/>
  <c r="P287"/>
  <c r="BI281"/>
  <c r="BH281"/>
  <c r="BF281"/>
  <c r="BE281"/>
  <c r="T281"/>
  <c r="R281"/>
  <c r="P281"/>
  <c r="BI280"/>
  <c r="BH280"/>
  <c r="BF280"/>
  <c r="BE280"/>
  <c r="T280"/>
  <c r="R280"/>
  <c r="P280"/>
  <c r="BI279"/>
  <c r="BH279"/>
  <c r="BF279"/>
  <c r="BE279"/>
  <c r="T279"/>
  <c r="R279"/>
  <c r="P279"/>
  <c r="BI278"/>
  <c r="BH278"/>
  <c r="BF278"/>
  <c r="BE278"/>
  <c r="T278"/>
  <c r="R278"/>
  <c r="P278"/>
  <c r="BI277"/>
  <c r="BH277"/>
  <c r="BF277"/>
  <c r="BE277"/>
  <c r="T277"/>
  <c r="R277"/>
  <c r="P277"/>
  <c r="BI276"/>
  <c r="BH276"/>
  <c r="BF276"/>
  <c r="BE276"/>
  <c r="T276"/>
  <c r="R276"/>
  <c r="P276"/>
  <c r="BI271"/>
  <c r="BH271"/>
  <c r="BF271"/>
  <c r="BE271"/>
  <c r="T271"/>
  <c r="R271"/>
  <c r="P271"/>
  <c r="BI270"/>
  <c r="BH270"/>
  <c r="BF270"/>
  <c r="BE270"/>
  <c r="T270"/>
  <c r="R270"/>
  <c r="P270"/>
  <c r="BI267"/>
  <c r="BH267"/>
  <c r="BF267"/>
  <c r="BE267"/>
  <c r="T267"/>
  <c r="R267"/>
  <c r="P267"/>
  <c r="BI266"/>
  <c r="BH266"/>
  <c r="BF266"/>
  <c r="BE266"/>
  <c r="T266"/>
  <c r="R266"/>
  <c r="P266"/>
  <c r="BI265"/>
  <c r="BH265"/>
  <c r="BF265"/>
  <c r="BE265"/>
  <c r="T265"/>
  <c r="R265"/>
  <c r="P265"/>
  <c r="BI264"/>
  <c r="BH264"/>
  <c r="BF264"/>
  <c r="BE264"/>
  <c r="T264"/>
  <c r="R264"/>
  <c r="P264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6"/>
  <c r="BH256"/>
  <c r="BF256"/>
  <c r="BE256"/>
  <c r="T256"/>
  <c r="R256"/>
  <c r="P256"/>
  <c r="BI255"/>
  <c r="BH255"/>
  <c r="BF255"/>
  <c r="BE255"/>
  <c r="T255"/>
  <c r="R255"/>
  <c r="P255"/>
  <c r="BI254"/>
  <c r="BH254"/>
  <c r="BF254"/>
  <c r="BE254"/>
  <c r="T254"/>
  <c r="R254"/>
  <c r="P254"/>
  <c r="BI253"/>
  <c r="BH253"/>
  <c r="BF253"/>
  <c r="BE253"/>
  <c r="T253"/>
  <c r="R253"/>
  <c r="P253"/>
  <c r="BI251"/>
  <c r="BH251"/>
  <c r="BF251"/>
  <c r="BE251"/>
  <c r="T251"/>
  <c r="R251"/>
  <c r="P251"/>
  <c r="BI250"/>
  <c r="BH250"/>
  <c r="BF250"/>
  <c r="BE250"/>
  <c r="T250"/>
  <c r="R250"/>
  <c r="P250"/>
  <c r="BI249"/>
  <c r="BH249"/>
  <c r="BF249"/>
  <c r="BE249"/>
  <c r="T249"/>
  <c r="R249"/>
  <c r="P249"/>
  <c r="BI248"/>
  <c r="BH248"/>
  <c r="BF248"/>
  <c r="BE248"/>
  <c r="T248"/>
  <c r="R248"/>
  <c r="P248"/>
  <c r="BI247"/>
  <c r="BH247"/>
  <c r="BF247"/>
  <c r="BE247"/>
  <c r="T247"/>
  <c r="R247"/>
  <c r="P247"/>
  <c r="BI246"/>
  <c r="BH246"/>
  <c r="BF246"/>
  <c r="BE246"/>
  <c r="T246"/>
  <c r="R246"/>
  <c r="P246"/>
  <c r="BI245"/>
  <c r="BH245"/>
  <c r="BF245"/>
  <c r="BE245"/>
  <c r="T245"/>
  <c r="R245"/>
  <c r="P245"/>
  <c r="BI244"/>
  <c r="BH244"/>
  <c r="BF244"/>
  <c r="BE244"/>
  <c r="T244"/>
  <c r="R244"/>
  <c r="P244"/>
  <c r="BI241"/>
  <c r="BH241"/>
  <c r="BF241"/>
  <c r="BE241"/>
  <c r="T241"/>
  <c r="T240"/>
  <c r="R241"/>
  <c r="R240"/>
  <c r="P241"/>
  <c r="P240"/>
  <c r="BI239"/>
  <c r="BH239"/>
  <c r="BF239"/>
  <c r="BE239"/>
  <c r="T239"/>
  <c r="R239"/>
  <c r="P239"/>
  <c r="BI238"/>
  <c r="BH238"/>
  <c r="BF238"/>
  <c r="BE238"/>
  <c r="T238"/>
  <c r="R238"/>
  <c r="P238"/>
  <c r="BI237"/>
  <c r="BH237"/>
  <c r="BF237"/>
  <c r="BE237"/>
  <c r="T237"/>
  <c r="R237"/>
  <c r="P237"/>
  <c r="BI236"/>
  <c r="BH236"/>
  <c r="BF236"/>
  <c r="BE236"/>
  <c r="T236"/>
  <c r="R236"/>
  <c r="P236"/>
  <c r="BI235"/>
  <c r="BH235"/>
  <c r="BF235"/>
  <c r="BE235"/>
  <c r="T235"/>
  <c r="R235"/>
  <c r="P235"/>
  <c r="BI234"/>
  <c r="BH234"/>
  <c r="BF234"/>
  <c r="BE234"/>
  <c r="T234"/>
  <c r="R234"/>
  <c r="P234"/>
  <c r="BI233"/>
  <c r="BH233"/>
  <c r="BF233"/>
  <c r="BE233"/>
  <c r="T233"/>
  <c r="R233"/>
  <c r="P233"/>
  <c r="BI232"/>
  <c r="BH232"/>
  <c r="BF232"/>
  <c r="BE232"/>
  <c r="T232"/>
  <c r="R232"/>
  <c r="P232"/>
  <c r="BI231"/>
  <c r="BH231"/>
  <c r="BF231"/>
  <c r="BE231"/>
  <c r="T231"/>
  <c r="R231"/>
  <c r="P231"/>
  <c r="BI229"/>
  <c r="BH229"/>
  <c r="BF229"/>
  <c r="BE229"/>
  <c r="T229"/>
  <c r="R229"/>
  <c r="P229"/>
  <c r="BI226"/>
  <c r="BH226"/>
  <c r="BF226"/>
  <c r="BE226"/>
  <c r="T226"/>
  <c r="R226"/>
  <c r="P226"/>
  <c r="BI225"/>
  <c r="BH225"/>
  <c r="BF225"/>
  <c r="BE225"/>
  <c r="T225"/>
  <c r="R225"/>
  <c r="P225"/>
  <c r="BI224"/>
  <c r="BH224"/>
  <c r="BF224"/>
  <c r="BE224"/>
  <c r="T224"/>
  <c r="R224"/>
  <c r="P224"/>
  <c r="BI223"/>
  <c r="BH223"/>
  <c r="BF223"/>
  <c r="BE223"/>
  <c r="T223"/>
  <c r="R223"/>
  <c r="P223"/>
  <c r="BI222"/>
  <c r="BH222"/>
  <c r="BF222"/>
  <c r="BE222"/>
  <c r="T222"/>
  <c r="R222"/>
  <c r="P222"/>
  <c r="BI221"/>
  <c r="BH221"/>
  <c r="BF221"/>
  <c r="BE221"/>
  <c r="T221"/>
  <c r="R221"/>
  <c r="P221"/>
  <c r="BI220"/>
  <c r="BH220"/>
  <c r="BF220"/>
  <c r="BE220"/>
  <c r="T220"/>
  <c r="R220"/>
  <c r="P220"/>
  <c r="BI219"/>
  <c r="BH219"/>
  <c r="BF219"/>
  <c r="BE219"/>
  <c r="T219"/>
  <c r="R219"/>
  <c r="P219"/>
  <c r="BI218"/>
  <c r="BH218"/>
  <c r="BF218"/>
  <c r="BE218"/>
  <c r="T218"/>
  <c r="R218"/>
  <c r="P218"/>
  <c r="BI217"/>
  <c r="BH217"/>
  <c r="BF217"/>
  <c r="BE217"/>
  <c r="T217"/>
  <c r="R217"/>
  <c r="P217"/>
  <c r="BI216"/>
  <c r="BH216"/>
  <c r="BF216"/>
  <c r="BE216"/>
  <c r="T216"/>
  <c r="R216"/>
  <c r="P216"/>
  <c r="BI215"/>
  <c r="BH215"/>
  <c r="BF215"/>
  <c r="BE215"/>
  <c r="T215"/>
  <c r="R215"/>
  <c r="P215"/>
  <c r="BI214"/>
  <c r="BH214"/>
  <c r="BF214"/>
  <c r="BE214"/>
  <c r="T214"/>
  <c r="R214"/>
  <c r="P214"/>
  <c r="BI213"/>
  <c r="BH213"/>
  <c r="BF213"/>
  <c r="BE213"/>
  <c r="T213"/>
  <c r="R213"/>
  <c r="P213"/>
  <c r="BI212"/>
  <c r="BH212"/>
  <c r="BF212"/>
  <c r="BE212"/>
  <c r="T212"/>
  <c r="R212"/>
  <c r="P212"/>
  <c r="BI211"/>
  <c r="BH211"/>
  <c r="BF211"/>
  <c r="BE211"/>
  <c r="T211"/>
  <c r="R211"/>
  <c r="P211"/>
  <c r="BI210"/>
  <c r="BH210"/>
  <c r="BF210"/>
  <c r="BE210"/>
  <c r="T210"/>
  <c r="R210"/>
  <c r="P210"/>
  <c r="BI209"/>
  <c r="BH209"/>
  <c r="BF209"/>
  <c r="BE209"/>
  <c r="T209"/>
  <c r="R209"/>
  <c r="P209"/>
  <c r="BI208"/>
  <c r="BH208"/>
  <c r="BF208"/>
  <c r="BE208"/>
  <c r="T208"/>
  <c r="R208"/>
  <c r="P208"/>
  <c r="BI207"/>
  <c r="BH207"/>
  <c r="BF207"/>
  <c r="BE207"/>
  <c r="T207"/>
  <c r="R207"/>
  <c r="P207"/>
  <c r="BI206"/>
  <c r="BH206"/>
  <c r="BF206"/>
  <c r="BE206"/>
  <c r="T206"/>
  <c r="R206"/>
  <c r="P206"/>
  <c r="BI205"/>
  <c r="BH205"/>
  <c r="BF205"/>
  <c r="BE205"/>
  <c r="T205"/>
  <c r="R205"/>
  <c r="P205"/>
  <c r="BI204"/>
  <c r="BH204"/>
  <c r="BF204"/>
  <c r="BE204"/>
  <c r="T204"/>
  <c r="R204"/>
  <c r="P204"/>
  <c r="BI203"/>
  <c r="BH203"/>
  <c r="BF203"/>
  <c r="BE203"/>
  <c r="T203"/>
  <c r="R203"/>
  <c r="P203"/>
  <c r="BI202"/>
  <c r="BH202"/>
  <c r="BF202"/>
  <c r="BE202"/>
  <c r="T202"/>
  <c r="R202"/>
  <c r="P202"/>
  <c r="BI201"/>
  <c r="BH201"/>
  <c r="BF201"/>
  <c r="BE201"/>
  <c r="T201"/>
  <c r="R201"/>
  <c r="P201"/>
  <c r="BI200"/>
  <c r="BH200"/>
  <c r="BF200"/>
  <c r="BE200"/>
  <c r="T200"/>
  <c r="R200"/>
  <c r="P200"/>
  <c r="BI199"/>
  <c r="BH199"/>
  <c r="BF199"/>
  <c r="BE199"/>
  <c r="T199"/>
  <c r="R199"/>
  <c r="P199"/>
  <c r="BI198"/>
  <c r="BH198"/>
  <c r="BF198"/>
  <c r="BE198"/>
  <c r="T198"/>
  <c r="R198"/>
  <c r="P198"/>
  <c r="BI197"/>
  <c r="BH197"/>
  <c r="BF197"/>
  <c r="BE197"/>
  <c r="T197"/>
  <c r="R197"/>
  <c r="P197"/>
  <c r="BI196"/>
  <c r="BH196"/>
  <c r="BF196"/>
  <c r="BE196"/>
  <c r="T196"/>
  <c r="R196"/>
  <c r="P196"/>
  <c r="BI195"/>
  <c r="BH195"/>
  <c r="BF195"/>
  <c r="BE195"/>
  <c r="T195"/>
  <c r="R195"/>
  <c r="P195"/>
  <c r="BI194"/>
  <c r="BH194"/>
  <c r="BF194"/>
  <c r="BE194"/>
  <c r="T194"/>
  <c r="R194"/>
  <c r="P194"/>
  <c r="BI193"/>
  <c r="BH193"/>
  <c r="BF193"/>
  <c r="BE193"/>
  <c r="T193"/>
  <c r="R193"/>
  <c r="P193"/>
  <c r="BI192"/>
  <c r="BH192"/>
  <c r="BF192"/>
  <c r="BE192"/>
  <c r="T192"/>
  <c r="R192"/>
  <c r="P192"/>
  <c r="BI191"/>
  <c r="BH191"/>
  <c r="BF191"/>
  <c r="BE191"/>
  <c r="T191"/>
  <c r="R191"/>
  <c r="P191"/>
  <c r="BI187"/>
  <c r="BH187"/>
  <c r="BF187"/>
  <c r="BE187"/>
  <c r="T187"/>
  <c r="R187"/>
  <c r="P187"/>
  <c r="BI185"/>
  <c r="BH185"/>
  <c r="BF185"/>
  <c r="BE185"/>
  <c r="T185"/>
  <c r="R185"/>
  <c r="P185"/>
  <c r="BI183"/>
  <c r="BH183"/>
  <c r="BF183"/>
  <c r="BE183"/>
  <c r="T183"/>
  <c r="R183"/>
  <c r="P183"/>
  <c r="BI182"/>
  <c r="BH182"/>
  <c r="BF182"/>
  <c r="BE182"/>
  <c r="T182"/>
  <c r="R182"/>
  <c r="P182"/>
  <c r="BI181"/>
  <c r="BH181"/>
  <c r="BF181"/>
  <c r="BE181"/>
  <c r="T181"/>
  <c r="R181"/>
  <c r="P181"/>
  <c r="BI180"/>
  <c r="BH180"/>
  <c r="BF180"/>
  <c r="BE180"/>
  <c r="T180"/>
  <c r="R180"/>
  <c r="P180"/>
  <c r="BI179"/>
  <c r="BH179"/>
  <c r="BF179"/>
  <c r="BE179"/>
  <c r="T179"/>
  <c r="R179"/>
  <c r="P179"/>
  <c r="BI178"/>
  <c r="BH178"/>
  <c r="BF178"/>
  <c r="BE178"/>
  <c r="T178"/>
  <c r="R178"/>
  <c r="P178"/>
  <c r="BI177"/>
  <c r="BH177"/>
  <c r="BF177"/>
  <c r="BE177"/>
  <c r="T177"/>
  <c r="R177"/>
  <c r="P177"/>
  <c r="BI176"/>
  <c r="BH176"/>
  <c r="BF176"/>
  <c r="BE176"/>
  <c r="T176"/>
  <c r="R176"/>
  <c r="P176"/>
  <c r="BI175"/>
  <c r="BH175"/>
  <c r="BF175"/>
  <c r="BE175"/>
  <c r="T175"/>
  <c r="R175"/>
  <c r="P175"/>
  <c r="BI174"/>
  <c r="BH174"/>
  <c r="BF174"/>
  <c r="BE174"/>
  <c r="T174"/>
  <c r="R174"/>
  <c r="P174"/>
  <c r="BI172"/>
  <c r="BH172"/>
  <c r="BF172"/>
  <c r="BE172"/>
  <c r="T172"/>
  <c r="R172"/>
  <c r="P172"/>
  <c r="BI171"/>
  <c r="BH171"/>
  <c r="BF171"/>
  <c r="BE171"/>
  <c r="T171"/>
  <c r="R171"/>
  <c r="P171"/>
  <c r="BI170"/>
  <c r="BH170"/>
  <c r="BF170"/>
  <c r="BE170"/>
  <c r="T170"/>
  <c r="R170"/>
  <c r="P170"/>
  <c r="BI169"/>
  <c r="BH169"/>
  <c r="BF169"/>
  <c r="BE169"/>
  <c r="T169"/>
  <c r="R169"/>
  <c r="P169"/>
  <c r="BI168"/>
  <c r="BH168"/>
  <c r="BF168"/>
  <c r="BE168"/>
  <c r="T168"/>
  <c r="R168"/>
  <c r="P168"/>
  <c r="BI167"/>
  <c r="BH167"/>
  <c r="BF167"/>
  <c r="BE167"/>
  <c r="T167"/>
  <c r="R167"/>
  <c r="P167"/>
  <c r="BI166"/>
  <c r="BH166"/>
  <c r="BF166"/>
  <c r="BE166"/>
  <c r="T166"/>
  <c r="R166"/>
  <c r="P166"/>
  <c r="BI165"/>
  <c r="BH165"/>
  <c r="BF165"/>
  <c r="BE165"/>
  <c r="T165"/>
  <c r="R165"/>
  <c r="P165"/>
  <c r="BI164"/>
  <c r="BH164"/>
  <c r="BF164"/>
  <c r="BE164"/>
  <c r="T164"/>
  <c r="R164"/>
  <c r="P164"/>
  <c r="BI162"/>
  <c r="BH162"/>
  <c r="BF162"/>
  <c r="BE162"/>
  <c r="T162"/>
  <c r="R162"/>
  <c r="P162"/>
  <c r="BI161"/>
  <c r="BH161"/>
  <c r="BF161"/>
  <c r="BE161"/>
  <c r="T161"/>
  <c r="R161"/>
  <c r="P161"/>
  <c r="BI160"/>
  <c r="BH160"/>
  <c r="BF160"/>
  <c r="BE160"/>
  <c r="T160"/>
  <c r="R160"/>
  <c r="P160"/>
  <c r="BI159"/>
  <c r="BH159"/>
  <c r="BF159"/>
  <c r="BE159"/>
  <c r="T159"/>
  <c r="R159"/>
  <c r="P159"/>
  <c r="BI155"/>
  <c r="BH155"/>
  <c r="BF155"/>
  <c r="BE155"/>
  <c r="T155"/>
  <c r="R155"/>
  <c r="P155"/>
  <c r="BI154"/>
  <c r="BH154"/>
  <c r="BF154"/>
  <c r="BE154"/>
  <c r="T154"/>
  <c r="R154"/>
  <c r="P154"/>
  <c r="BI152"/>
  <c r="BH152"/>
  <c r="BF152"/>
  <c r="BE152"/>
  <c r="T152"/>
  <c r="R152"/>
  <c r="P152"/>
  <c r="BI151"/>
  <c r="BH151"/>
  <c r="BF151"/>
  <c r="BE151"/>
  <c r="T151"/>
  <c r="R151"/>
  <c r="P151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5"/>
  <c r="BH145"/>
  <c r="BF145"/>
  <c r="BE145"/>
  <c r="T145"/>
  <c r="R145"/>
  <c r="P145"/>
  <c r="BI144"/>
  <c r="BH144"/>
  <c r="BF144"/>
  <c r="BE144"/>
  <c r="T144"/>
  <c r="R144"/>
  <c r="P144"/>
  <c r="F135"/>
  <c r="E133"/>
  <c r="F89"/>
  <c r="E87"/>
  <c r="J24"/>
  <c r="E24"/>
  <c r="J92"/>
  <c r="J23"/>
  <c r="J21"/>
  <c r="E21"/>
  <c r="J91"/>
  <c r="J20"/>
  <c r="J18"/>
  <c r="E18"/>
  <c r="F138"/>
  <c r="J17"/>
  <c r="J15"/>
  <c r="E15"/>
  <c r="F137"/>
  <c r="J14"/>
  <c r="J12"/>
  <c r="J89"/>
  <c r="E7"/>
  <c r="E131"/>
  <c i="1" r="L90"/>
  <c r="AM90"/>
  <c r="AM89"/>
  <c r="L89"/>
  <c r="AM87"/>
  <c r="L87"/>
  <c r="L85"/>
  <c r="L84"/>
  <c i="5" r="BK209"/>
  <c r="J208"/>
  <c r="J205"/>
  <c r="BK204"/>
  <c r="J203"/>
  <c r="J202"/>
  <c r="J200"/>
  <c r="J198"/>
  <c r="J196"/>
  <c r="J193"/>
  <c r="J192"/>
  <c r="J191"/>
  <c r="J189"/>
  <c r="J186"/>
  <c r="BK185"/>
  <c r="BK181"/>
  <c r="J180"/>
  <c r="BK178"/>
  <c r="J177"/>
  <c r="J176"/>
  <c r="J174"/>
  <c r="J173"/>
  <c r="J170"/>
  <c r="J167"/>
  <c r="J166"/>
  <c r="BK161"/>
  <c r="BK159"/>
  <c r="BK158"/>
  <c r="J144"/>
  <c r="BK143"/>
  <c r="BK140"/>
  <c r="J139"/>
  <c r="J136"/>
  <c r="J134"/>
  <c r="J133"/>
  <c i="4" r="J242"/>
  <c r="BK238"/>
  <c r="BK232"/>
  <c r="BK228"/>
  <c r="J222"/>
  <c r="BK216"/>
  <c r="J207"/>
  <c r="J204"/>
  <c r="BK198"/>
  <c r="BK195"/>
  <c r="J192"/>
  <c r="BK189"/>
  <c r="J188"/>
  <c r="BK186"/>
  <c r="J184"/>
  <c r="J180"/>
  <c r="J176"/>
  <c r="BK174"/>
  <c r="J172"/>
  <c r="BK171"/>
  <c r="BK167"/>
  <c r="J166"/>
  <c r="J165"/>
  <c r="BK162"/>
  <c r="J160"/>
  <c r="J159"/>
  <c r="J153"/>
  <c r="BK152"/>
  <c r="BK150"/>
  <c r="BK146"/>
  <c r="BK145"/>
  <c r="J142"/>
  <c r="J141"/>
  <c r="J131"/>
  <c r="J130"/>
  <c r="J128"/>
  <c i="3" r="BK184"/>
  <c r="J180"/>
  <c r="J179"/>
  <c r="BK174"/>
  <c r="BK172"/>
  <c r="BK170"/>
  <c r="J169"/>
  <c r="J155"/>
  <c r="BK153"/>
  <c r="BK152"/>
  <c r="J151"/>
  <c r="BK149"/>
  <c r="BK147"/>
  <c r="BK144"/>
  <c r="BK142"/>
  <c r="BK139"/>
  <c r="BK137"/>
  <c i="2" r="J596"/>
  <c r="J595"/>
  <c r="BK594"/>
  <c r="J591"/>
  <c r="J584"/>
  <c r="BK583"/>
  <c r="BK582"/>
  <c r="BK581"/>
  <c r="BK578"/>
  <c r="J572"/>
  <c r="BK570"/>
  <c r="J569"/>
  <c r="BK568"/>
  <c r="BK566"/>
  <c r="BK563"/>
  <c r="J560"/>
  <c r="J557"/>
  <c r="BK556"/>
  <c r="J555"/>
  <c r="J554"/>
  <c r="J553"/>
  <c r="BK551"/>
  <c r="BK550"/>
  <c r="BK549"/>
  <c r="J546"/>
  <c r="BK543"/>
  <c r="BK542"/>
  <c r="J539"/>
  <c r="J538"/>
  <c r="BK530"/>
  <c r="J529"/>
  <c r="J526"/>
  <c r="BK520"/>
  <c r="J515"/>
  <c r="J511"/>
  <c r="J508"/>
  <c r="J505"/>
  <c r="J502"/>
  <c r="J501"/>
  <c r="BK499"/>
  <c r="BK498"/>
  <c r="BK492"/>
  <c r="J488"/>
  <c r="BK487"/>
  <c r="J486"/>
  <c r="BK485"/>
  <c r="J483"/>
  <c r="J482"/>
  <c r="J481"/>
  <c r="BK478"/>
  <c r="J476"/>
  <c r="J474"/>
  <c r="J472"/>
  <c r="J471"/>
  <c r="BK466"/>
  <c r="J465"/>
  <c r="J464"/>
  <c r="J463"/>
  <c r="BK460"/>
  <c r="BK459"/>
  <c r="BK434"/>
  <c r="J431"/>
  <c r="BK401"/>
  <c r="J395"/>
  <c r="BK378"/>
  <c r="J357"/>
  <c r="BK353"/>
  <c r="J351"/>
  <c r="J349"/>
  <c r="BK342"/>
  <c r="J339"/>
  <c r="J333"/>
  <c r="BK330"/>
  <c r="BK328"/>
  <c r="J324"/>
  <c r="J323"/>
  <c r="BK322"/>
  <c r="BK320"/>
  <c r="J319"/>
  <c r="BK318"/>
  <c r="J315"/>
  <c r="J312"/>
  <c r="J299"/>
  <c r="J280"/>
  <c r="BK279"/>
  <c r="J278"/>
  <c r="BK277"/>
  <c r="BK276"/>
  <c r="BK267"/>
  <c r="J265"/>
  <c r="J259"/>
  <c r="J255"/>
  <c r="J251"/>
  <c r="J246"/>
  <c r="BK238"/>
  <c r="BK237"/>
  <c r="J235"/>
  <c r="BK234"/>
  <c r="BK233"/>
  <c r="J232"/>
  <c r="J231"/>
  <c r="J220"/>
  <c r="BK218"/>
  <c r="J216"/>
  <c r="BK209"/>
  <c r="BK207"/>
  <c r="J205"/>
  <c r="BK203"/>
  <c r="BK202"/>
  <c r="BK201"/>
  <c r="J200"/>
  <c r="BK198"/>
  <c r="BK197"/>
  <c r="BK195"/>
  <c r="J194"/>
  <c r="BK192"/>
  <c r="J191"/>
  <c r="J185"/>
  <c r="BK183"/>
  <c r="BK180"/>
  <c r="BK179"/>
  <c r="BK174"/>
  <c r="J172"/>
  <c r="J171"/>
  <c r="BK170"/>
  <c r="BK169"/>
  <c r="BK168"/>
  <c r="J166"/>
  <c r="BK165"/>
  <c r="J164"/>
  <c r="BK162"/>
  <c r="BK161"/>
  <c r="BK160"/>
  <c r="BK159"/>
  <c r="BK155"/>
  <c r="J154"/>
  <c r="BK152"/>
  <c r="J151"/>
  <c r="BK148"/>
  <c r="J147"/>
  <c r="BK146"/>
  <c r="BK145"/>
  <c r="J144"/>
  <c i="1" r="AS94"/>
  <c i="5" r="J209"/>
  <c r="BK208"/>
  <c r="BK205"/>
  <c r="J204"/>
  <c r="BK203"/>
  <c r="BK202"/>
  <c r="BK200"/>
  <c r="BK198"/>
  <c r="BK196"/>
  <c r="J195"/>
  <c r="BK191"/>
  <c r="J188"/>
  <c r="J185"/>
  <c r="J184"/>
  <c r="BK183"/>
  <c r="J182"/>
  <c r="J179"/>
  <c r="BK176"/>
  <c r="J175"/>
  <c r="BK173"/>
  <c r="BK166"/>
  <c r="BK160"/>
  <c r="BK157"/>
  <c r="J155"/>
  <c r="J153"/>
  <c r="BK144"/>
  <c r="BK142"/>
  <c r="J137"/>
  <c r="J135"/>
  <c r="BK134"/>
  <c i="4" r="BK242"/>
  <c r="BK222"/>
  <c r="J219"/>
  <c r="J216"/>
  <c r="BK213"/>
  <c r="BK207"/>
  <c r="BK204"/>
  <c r="J201"/>
  <c r="J198"/>
  <c r="BK192"/>
  <c r="J189"/>
  <c r="J187"/>
  <c r="J186"/>
  <c r="J175"/>
  <c r="BK173"/>
  <c r="J171"/>
  <c r="BK170"/>
  <c r="BK169"/>
  <c r="BK168"/>
  <c r="J167"/>
  <c r="J162"/>
  <c r="BK160"/>
  <c r="BK155"/>
  <c r="BK154"/>
  <c r="BK153"/>
  <c r="J152"/>
  <c r="J151"/>
  <c r="J146"/>
  <c r="BK141"/>
  <c r="BK138"/>
  <c r="BK134"/>
  <c r="BK131"/>
  <c r="BK130"/>
  <c r="BK129"/>
  <c i="3" r="J184"/>
  <c r="J183"/>
  <c r="J177"/>
  <c r="J175"/>
  <c r="BK173"/>
  <c r="J172"/>
  <c r="J170"/>
  <c r="J168"/>
  <c r="BK167"/>
  <c r="BK163"/>
  <c r="BK160"/>
  <c r="BK159"/>
  <c r="J153"/>
  <c r="J149"/>
  <c r="BK148"/>
  <c r="BK138"/>
  <c i="2" r="J597"/>
  <c r="BK596"/>
  <c r="BK588"/>
  <c r="J581"/>
  <c r="J578"/>
  <c r="BK575"/>
  <c r="BK571"/>
  <c r="J570"/>
  <c r="BK569"/>
  <c r="J567"/>
  <c r="J563"/>
  <c r="BK560"/>
  <c r="BK559"/>
  <c r="J558"/>
  <c r="BK557"/>
  <c r="J556"/>
  <c r="BK555"/>
  <c r="BK553"/>
  <c r="BK552"/>
  <c r="J551"/>
  <c r="J549"/>
  <c r="J548"/>
  <c r="BK545"/>
  <c r="J543"/>
  <c r="J542"/>
  <c r="BK532"/>
  <c r="J531"/>
  <c r="BK526"/>
  <c r="BK523"/>
  <c r="J520"/>
  <c r="BK519"/>
  <c r="BK516"/>
  <c r="BK500"/>
  <c r="J499"/>
  <c r="J497"/>
  <c r="J496"/>
  <c r="J487"/>
  <c r="BK483"/>
  <c r="BK480"/>
  <c r="BK474"/>
  <c r="BK472"/>
  <c r="J469"/>
  <c r="BK468"/>
  <c r="BK467"/>
  <c r="J460"/>
  <c r="BK458"/>
  <c r="BK452"/>
  <c r="BK431"/>
  <c r="J425"/>
  <c r="BK418"/>
  <c r="BK414"/>
  <c r="BK411"/>
  <c r="J389"/>
  <c r="BK383"/>
  <c r="BK367"/>
  <c r="BK357"/>
  <c r="J356"/>
  <c r="J355"/>
  <c r="J354"/>
  <c r="BK350"/>
  <c r="J348"/>
  <c r="J346"/>
  <c r="J345"/>
  <c r="J344"/>
  <c r="J343"/>
  <c r="BK341"/>
  <c r="J338"/>
  <c r="BK335"/>
  <c r="J334"/>
  <c r="J332"/>
  <c r="BK331"/>
  <c r="J330"/>
  <c r="BK329"/>
  <c r="BK327"/>
  <c r="J325"/>
  <c r="J321"/>
  <c r="J317"/>
  <c r="BK314"/>
  <c r="J313"/>
  <c r="BK305"/>
  <c r="J287"/>
  <c r="J281"/>
  <c r="J277"/>
  <c r="BK271"/>
  <c r="J270"/>
  <c r="J266"/>
  <c r="BK265"/>
  <c r="BK261"/>
  <c r="BK257"/>
  <c r="BK255"/>
  <c r="J253"/>
  <c r="J250"/>
  <c r="J249"/>
  <c r="BK246"/>
  <c r="BK241"/>
  <c r="BK239"/>
  <c r="J237"/>
  <c r="J236"/>
  <c r="BK231"/>
  <c r="BK229"/>
  <c r="J225"/>
  <c r="J224"/>
  <c r="J222"/>
  <c r="J217"/>
  <c r="J215"/>
  <c r="J213"/>
  <c r="J212"/>
  <c r="BK210"/>
  <c r="J208"/>
  <c r="J202"/>
  <c r="J201"/>
  <c r="BK200"/>
  <c r="J199"/>
  <c r="J197"/>
  <c r="J196"/>
  <c r="BK187"/>
  <c r="BK185"/>
  <c r="BK182"/>
  <c r="BK178"/>
  <c r="J177"/>
  <c r="J175"/>
  <c r="BK172"/>
  <c r="J168"/>
  <c r="J167"/>
  <c r="BK166"/>
  <c r="J165"/>
  <c r="BK164"/>
  <c r="J162"/>
  <c r="J161"/>
  <c r="J160"/>
  <c r="J159"/>
  <c r="J155"/>
  <c r="BK154"/>
  <c r="J152"/>
  <c r="BK151"/>
  <c r="J148"/>
  <c r="BK147"/>
  <c r="J146"/>
  <c r="J145"/>
  <c r="BK144"/>
  <c i="5" r="BK192"/>
  <c r="BK186"/>
  <c r="BK184"/>
  <c r="BK182"/>
  <c r="BK179"/>
  <c r="J178"/>
  <c r="BK175"/>
  <c r="BK174"/>
  <c r="BK170"/>
  <c r="BK168"/>
  <c r="BK167"/>
  <c r="J165"/>
  <c r="J163"/>
  <c r="J160"/>
  <c r="J159"/>
  <c r="J158"/>
  <c r="J157"/>
  <c r="J156"/>
  <c r="BK153"/>
  <c r="J151"/>
  <c r="BK150"/>
  <c r="BK148"/>
  <c r="J141"/>
  <c r="J138"/>
  <c r="BK137"/>
  <c r="BK136"/>
  <c i="4" r="J235"/>
  <c r="J232"/>
  <c r="J228"/>
  <c r="J225"/>
  <c r="J213"/>
  <c r="BK210"/>
  <c r="BK201"/>
  <c r="J195"/>
  <c r="BK188"/>
  <c r="BK185"/>
  <c r="BK182"/>
  <c r="BK180"/>
  <c r="BK178"/>
  <c r="BK176"/>
  <c r="J174"/>
  <c r="J173"/>
  <c r="BK172"/>
  <c r="J170"/>
  <c r="J169"/>
  <c r="BK166"/>
  <c r="BK161"/>
  <c r="J156"/>
  <c r="J154"/>
  <c r="BK151"/>
  <c r="J145"/>
  <c r="J138"/>
  <c r="BK137"/>
  <c r="J134"/>
  <c i="3" r="BK183"/>
  <c r="J173"/>
  <c r="J171"/>
  <c r="BK169"/>
  <c r="BK164"/>
  <c r="J163"/>
  <c r="J160"/>
  <c r="BK154"/>
  <c r="BK150"/>
  <c r="J148"/>
  <c r="J147"/>
  <c r="J144"/>
  <c r="J139"/>
  <c r="J137"/>
  <c r="J135"/>
  <c r="J134"/>
  <c r="J130"/>
  <c r="J127"/>
  <c i="2" r="BK608"/>
  <c r="J608"/>
  <c r="BK606"/>
  <c r="J606"/>
  <c r="BK601"/>
  <c r="J601"/>
  <c r="BK598"/>
  <c r="J598"/>
  <c r="BK597"/>
  <c r="J594"/>
  <c r="J588"/>
  <c r="J585"/>
  <c r="J582"/>
  <c r="J571"/>
  <c r="J568"/>
  <c r="BK565"/>
  <c r="J559"/>
  <c r="BK558"/>
  <c r="J550"/>
  <c r="J545"/>
  <c r="BK538"/>
  <c r="J535"/>
  <c r="J532"/>
  <c r="BK531"/>
  <c r="J530"/>
  <c r="BK515"/>
  <c r="J512"/>
  <c r="BK511"/>
  <c r="J509"/>
  <c r="J504"/>
  <c r="BK502"/>
  <c r="BK497"/>
  <c r="BK496"/>
  <c r="J492"/>
  <c r="BK488"/>
  <c r="BK486"/>
  <c r="J485"/>
  <c r="BK481"/>
  <c r="BK479"/>
  <c r="J478"/>
  <c r="BK477"/>
  <c r="BK475"/>
  <c r="J473"/>
  <c r="J470"/>
  <c r="BK469"/>
  <c r="J468"/>
  <c r="J467"/>
  <c r="BK464"/>
  <c r="J452"/>
  <c r="BK446"/>
  <c r="BK440"/>
  <c r="J434"/>
  <c r="BK428"/>
  <c r="BK421"/>
  <c r="J401"/>
  <c r="BK395"/>
  <c r="J378"/>
  <c r="BK373"/>
  <c r="J367"/>
  <c r="J358"/>
  <c r="BK352"/>
  <c r="BK349"/>
  <c r="J347"/>
  <c r="BK345"/>
  <c r="BK344"/>
  <c r="BK338"/>
  <c r="BK337"/>
  <c r="J336"/>
  <c r="J335"/>
  <c r="BK333"/>
  <c r="J328"/>
  <c r="BK326"/>
  <c r="J326"/>
  <c r="BK325"/>
  <c r="BK324"/>
  <c r="BK319"/>
  <c r="BK317"/>
  <c r="J316"/>
  <c r="BK315"/>
  <c r="BK313"/>
  <c r="BK312"/>
  <c r="BK306"/>
  <c r="BK299"/>
  <c r="J293"/>
  <c r="BK280"/>
  <c r="BK270"/>
  <c r="J267"/>
  <c r="BK266"/>
  <c r="BK264"/>
  <c r="J261"/>
  <c r="BK259"/>
  <c r="J256"/>
  <c r="BK254"/>
  <c r="BK253"/>
  <c r="BK251"/>
  <c r="BK249"/>
  <c r="J248"/>
  <c r="BK247"/>
  <c r="BK245"/>
  <c r="BK244"/>
  <c r="J241"/>
  <c r="J239"/>
  <c r="J238"/>
  <c r="J234"/>
  <c r="J233"/>
  <c r="BK226"/>
  <c r="BK225"/>
  <c r="BK223"/>
  <c r="BK222"/>
  <c r="J221"/>
  <c r="BK219"/>
  <c r="J218"/>
  <c r="BK214"/>
  <c r="BK213"/>
  <c r="BK211"/>
  <c r="J209"/>
  <c r="J207"/>
  <c r="BK206"/>
  <c r="BK205"/>
  <c r="J204"/>
  <c r="BK199"/>
  <c r="BK196"/>
  <c r="J195"/>
  <c r="J193"/>
  <c r="J182"/>
  <c r="BK181"/>
  <c r="J180"/>
  <c r="J179"/>
  <c r="BK177"/>
  <c r="BK176"/>
  <c r="BK175"/>
  <c r="J174"/>
  <c r="BK171"/>
  <c r="J170"/>
  <c r="J169"/>
  <c r="BK167"/>
  <c i="5" r="BK195"/>
  <c r="BK193"/>
  <c r="BK189"/>
  <c r="BK188"/>
  <c r="J183"/>
  <c r="J181"/>
  <c r="BK180"/>
  <c r="BK177"/>
  <c r="J168"/>
  <c r="BK165"/>
  <c r="BK163"/>
  <c r="J161"/>
  <c r="BK156"/>
  <c r="BK155"/>
  <c r="BK151"/>
  <c r="J150"/>
  <c r="J148"/>
  <c r="J143"/>
  <c r="J142"/>
  <c r="BK141"/>
  <c r="J140"/>
  <c r="BK139"/>
  <c r="BK138"/>
  <c r="BK135"/>
  <c r="BK133"/>
  <c i="4" r="BK247"/>
  <c r="J247"/>
  <c r="J238"/>
  <c r="BK235"/>
  <c r="BK225"/>
  <c r="BK219"/>
  <c r="J210"/>
  <c r="BK187"/>
  <c r="J185"/>
  <c r="BK184"/>
  <c r="J182"/>
  <c r="J178"/>
  <c r="BK175"/>
  <c r="J168"/>
  <c r="BK165"/>
  <c r="J161"/>
  <c r="BK159"/>
  <c r="BK156"/>
  <c r="J155"/>
  <c r="J150"/>
  <c r="BK142"/>
  <c r="J137"/>
  <c r="J129"/>
  <c r="BK128"/>
  <c i="3" r="BK180"/>
  <c r="BK179"/>
  <c r="BK177"/>
  <c r="BK175"/>
  <c r="J174"/>
  <c r="BK171"/>
  <c r="BK168"/>
  <c r="J167"/>
  <c r="J164"/>
  <c r="J159"/>
  <c r="BK155"/>
  <c r="J154"/>
  <c r="J152"/>
  <c r="BK151"/>
  <c r="J150"/>
  <c r="J142"/>
  <c r="J138"/>
  <c r="BK135"/>
  <c r="BK134"/>
  <c r="BK130"/>
  <c r="BK127"/>
  <c i="2" r="BK595"/>
  <c r="BK591"/>
  <c r="BK585"/>
  <c r="BK584"/>
  <c r="J583"/>
  <c r="J575"/>
  <c r="BK572"/>
  <c r="BK567"/>
  <c r="J566"/>
  <c r="J565"/>
  <c r="BK554"/>
  <c r="J552"/>
  <c r="BK548"/>
  <c r="BK546"/>
  <c r="BK539"/>
  <c r="BK535"/>
  <c r="BK529"/>
  <c r="J523"/>
  <c r="J519"/>
  <c r="J516"/>
  <c r="BK512"/>
  <c r="BK509"/>
  <c r="BK508"/>
  <c r="BK505"/>
  <c r="BK504"/>
  <c r="BK501"/>
  <c r="J500"/>
  <c r="J498"/>
  <c r="BK482"/>
  <c r="J480"/>
  <c r="J479"/>
  <c r="J477"/>
  <c r="BK476"/>
  <c r="J475"/>
  <c r="BK473"/>
  <c r="BK471"/>
  <c r="BK470"/>
  <c r="J466"/>
  <c r="BK465"/>
  <c r="BK463"/>
  <c r="J459"/>
  <c r="J458"/>
  <c r="J446"/>
  <c r="J440"/>
  <c r="J428"/>
  <c r="BK425"/>
  <c r="J421"/>
  <c r="J418"/>
  <c r="J414"/>
  <c r="J411"/>
  <c r="BK389"/>
  <c r="J383"/>
  <c r="J373"/>
  <c r="BK358"/>
  <c r="BK356"/>
  <c r="BK355"/>
  <c r="BK354"/>
  <c r="J353"/>
  <c r="J352"/>
  <c r="BK351"/>
  <c r="J350"/>
  <c r="BK348"/>
  <c r="BK347"/>
  <c r="BK346"/>
  <c r="BK343"/>
  <c r="J342"/>
  <c r="J341"/>
  <c r="BK339"/>
  <c r="J337"/>
  <c r="BK336"/>
  <c r="BK334"/>
  <c r="BK332"/>
  <c r="J331"/>
  <c r="J329"/>
  <c r="J327"/>
  <c r="BK323"/>
  <c r="J322"/>
  <c r="BK321"/>
  <c r="J320"/>
  <c r="J318"/>
  <c r="BK316"/>
  <c r="J314"/>
  <c r="J306"/>
  <c r="J305"/>
  <c r="BK293"/>
  <c r="BK287"/>
  <c r="BK281"/>
  <c r="J279"/>
  <c r="BK278"/>
  <c r="J276"/>
  <c r="J271"/>
  <c r="J264"/>
  <c r="J257"/>
  <c r="BK256"/>
  <c r="J254"/>
  <c r="BK250"/>
  <c r="BK248"/>
  <c r="J247"/>
  <c r="J245"/>
  <c r="J244"/>
  <c r="BK236"/>
  <c r="BK235"/>
  <c r="BK232"/>
  <c r="J229"/>
  <c r="J226"/>
  <c r="BK224"/>
  <c r="J223"/>
  <c r="BK221"/>
  <c r="BK220"/>
  <c r="J219"/>
  <c r="BK217"/>
  <c r="BK216"/>
  <c r="BK215"/>
  <c r="J214"/>
  <c r="BK212"/>
  <c r="J211"/>
  <c r="J210"/>
  <c r="BK208"/>
  <c r="J206"/>
  <c r="BK204"/>
  <c r="J203"/>
  <c r="J198"/>
  <c r="BK194"/>
  <c r="BK193"/>
  <c r="J192"/>
  <c r="BK191"/>
  <c r="J187"/>
  <c r="J183"/>
  <c r="J181"/>
  <c r="J178"/>
  <c r="J176"/>
  <c l="1" r="BK143"/>
  <c r="BK153"/>
  <c r="J153"/>
  <c r="J99"/>
  <c r="R153"/>
  <c r="T158"/>
  <c r="P184"/>
  <c r="P230"/>
  <c r="BK252"/>
  <c r="J252"/>
  <c r="J106"/>
  <c r="BK258"/>
  <c r="J258"/>
  <c r="J107"/>
  <c r="BK263"/>
  <c r="J263"/>
  <c r="J108"/>
  <c r="BK275"/>
  <c r="J275"/>
  <c r="J109"/>
  <c r="T340"/>
  <c r="P484"/>
  <c r="T503"/>
  <c r="P510"/>
  <c r="P544"/>
  <c r="BK547"/>
  <c r="J547"/>
  <c r="J115"/>
  <c r="P564"/>
  <c i="3" r="BK126"/>
  <c r="BK133"/>
  <c r="J133"/>
  <c r="J99"/>
  <c r="P133"/>
  <c r="P136"/>
  <c r="R146"/>
  <c r="T178"/>
  <c i="4" r="R127"/>
  <c r="R126"/>
  <c r="R133"/>
  <c r="R132"/>
  <c r="T191"/>
  <c r="T190"/>
  <c i="2" r="R143"/>
  <c r="T153"/>
  <c r="P158"/>
  <c r="T184"/>
  <c r="T230"/>
  <c r="BK243"/>
  <c r="T243"/>
  <c r="T252"/>
  <c r="P258"/>
  <c r="R263"/>
  <c r="T275"/>
  <c r="P340"/>
  <c r="T484"/>
  <c r="R503"/>
  <c r="R510"/>
  <c r="P547"/>
  <c r="BK564"/>
  <c r="J564"/>
  <c r="J118"/>
  <c i="3" r="P126"/>
  <c r="P125"/>
  <c r="R133"/>
  <c r="BK136"/>
  <c r="J136"/>
  <c r="J100"/>
  <c r="P146"/>
  <c r="BK178"/>
  <c r="J178"/>
  <c r="J104"/>
  <c i="4" r="BK127"/>
  <c r="J127"/>
  <c r="J98"/>
  <c r="BK133"/>
  <c r="J133"/>
  <c r="J100"/>
  <c r="BK191"/>
  <c i="2" r="T143"/>
  <c r="T142"/>
  <c r="P153"/>
  <c r="R158"/>
  <c r="BK184"/>
  <c r="J184"/>
  <c r="J101"/>
  <c r="BK230"/>
  <c r="J230"/>
  <c r="J102"/>
  <c r="P243"/>
  <c r="R252"/>
  <c r="T258"/>
  <c r="T263"/>
  <c r="R275"/>
  <c r="BK340"/>
  <c r="J340"/>
  <c r="J110"/>
  <c r="BK484"/>
  <c r="J484"/>
  <c r="J111"/>
  <c r="BK503"/>
  <c r="J503"/>
  <c r="J112"/>
  <c r="BK510"/>
  <c r="J510"/>
  <c r="J113"/>
  <c r="BK544"/>
  <c r="J544"/>
  <c r="J114"/>
  <c r="R544"/>
  <c r="R547"/>
  <c r="T564"/>
  <c i="3" r="T126"/>
  <c r="T136"/>
  <c r="BK146"/>
  <c r="BK145"/>
  <c r="J145"/>
  <c r="J102"/>
  <c r="P178"/>
  <c i="4" r="P127"/>
  <c r="P126"/>
  <c r="T133"/>
  <c r="T132"/>
  <c r="R191"/>
  <c r="R190"/>
  <c i="5" r="R149"/>
  <c i="2" r="P143"/>
  <c r="P142"/>
  <c r="BK158"/>
  <c r="J158"/>
  <c r="J100"/>
  <c r="R184"/>
  <c r="R230"/>
  <c r="R243"/>
  <c r="P252"/>
  <c r="R258"/>
  <c r="P263"/>
  <c r="P275"/>
  <c r="R340"/>
  <c r="R484"/>
  <c r="P503"/>
  <c r="T510"/>
  <c r="T544"/>
  <c r="T547"/>
  <c r="R564"/>
  <c i="3" r="R126"/>
  <c r="T133"/>
  <c r="R136"/>
  <c r="T146"/>
  <c r="T145"/>
  <c r="R178"/>
  <c i="4" r="T127"/>
  <c r="T126"/>
  <c r="T125"/>
  <c r="P133"/>
  <c r="P132"/>
  <c r="P191"/>
  <c r="P190"/>
  <c i="5" r="BK132"/>
  <c r="J132"/>
  <c r="J98"/>
  <c r="P132"/>
  <c r="R132"/>
  <c r="T132"/>
  <c r="BK149"/>
  <c r="J149"/>
  <c r="J100"/>
  <c r="P149"/>
  <c r="T149"/>
  <c r="BK164"/>
  <c r="J164"/>
  <c r="J102"/>
  <c r="P164"/>
  <c r="R164"/>
  <c r="T164"/>
  <c r="BK187"/>
  <c r="J187"/>
  <c r="J106"/>
  <c r="P187"/>
  <c r="P172"/>
  <c r="P171"/>
  <c r="R187"/>
  <c r="R172"/>
  <c r="R171"/>
  <c r="T187"/>
  <c r="T172"/>
  <c r="T171"/>
  <c r="BK190"/>
  <c r="J190"/>
  <c r="J107"/>
  <c r="P190"/>
  <c r="R190"/>
  <c r="T190"/>
  <c r="BK194"/>
  <c r="J194"/>
  <c r="J108"/>
  <c r="P194"/>
  <c r="R194"/>
  <c r="T194"/>
  <c r="BK207"/>
  <c r="J207"/>
  <c r="J110"/>
  <c r="P207"/>
  <c r="P206"/>
  <c r="R207"/>
  <c r="R206"/>
  <c r="T207"/>
  <c r="T206"/>
  <c i="2" r="BG180"/>
  <c r="BG187"/>
  <c r="BG192"/>
  <c r="BG193"/>
  <c r="BG195"/>
  <c r="BG203"/>
  <c r="BG205"/>
  <c r="BG207"/>
  <c r="BG210"/>
  <c r="BG213"/>
  <c r="BG214"/>
  <c r="BG215"/>
  <c r="BG216"/>
  <c r="BG231"/>
  <c r="BG235"/>
  <c r="BG247"/>
  <c r="BG253"/>
  <c r="BG255"/>
  <c r="BG261"/>
  <c r="BG271"/>
  <c r="BG277"/>
  <c r="BG281"/>
  <c r="BG287"/>
  <c r="BG299"/>
  <c r="BG305"/>
  <c r="BG320"/>
  <c r="BG322"/>
  <c r="BG331"/>
  <c r="BG335"/>
  <c r="BG338"/>
  <c r="BG339"/>
  <c r="BG342"/>
  <c r="BG345"/>
  <c r="BG346"/>
  <c r="BG349"/>
  <c r="BG350"/>
  <c r="BG354"/>
  <c r="BG355"/>
  <c r="BG357"/>
  <c r="BG383"/>
  <c r="BG401"/>
  <c r="BG418"/>
  <c r="BG421"/>
  <c r="BG434"/>
  <c r="BG446"/>
  <c r="BG460"/>
  <c r="BG464"/>
  <c r="BG465"/>
  <c r="BG469"/>
  <c r="BG472"/>
  <c r="BG475"/>
  <c r="BG477"/>
  <c r="BG479"/>
  <c r="BG481"/>
  <c r="BG500"/>
  <c r="BG508"/>
  <c r="BG509"/>
  <c r="BG532"/>
  <c r="BG545"/>
  <c r="BG553"/>
  <c r="BG566"/>
  <c r="BG571"/>
  <c r="BG582"/>
  <c r="BG583"/>
  <c r="BG584"/>
  <c r="BG588"/>
  <c r="BG594"/>
  <c r="BK240"/>
  <c r="J240"/>
  <c r="J103"/>
  <c r="BK607"/>
  <c r="J607"/>
  <c r="J121"/>
  <c i="3" r="J89"/>
  <c r="E114"/>
  <c r="F120"/>
  <c r="BG127"/>
  <c r="BG130"/>
  <c r="BG134"/>
  <c r="BG137"/>
  <c r="BG150"/>
  <c r="BG154"/>
  <c r="BG170"/>
  <c r="BG172"/>
  <c r="BG173"/>
  <c r="BG174"/>
  <c r="BK143"/>
  <c r="J143"/>
  <c r="J101"/>
  <c i="4" r="E115"/>
  <c r="J119"/>
  <c r="F121"/>
  <c r="BG134"/>
  <c r="BG141"/>
  <c r="BG146"/>
  <c r="BG152"/>
  <c r="BG156"/>
  <c r="BG162"/>
  <c r="BG167"/>
  <c r="BG182"/>
  <c r="BG242"/>
  <c r="BG247"/>
  <c r="BK246"/>
  <c r="BK245"/>
  <c r="J245"/>
  <c r="J104"/>
  <c i="5" r="F92"/>
  <c r="J124"/>
  <c r="BG134"/>
  <c r="BG138"/>
  <c r="BG139"/>
  <c r="BG140"/>
  <c r="BG150"/>
  <c r="BG153"/>
  <c r="BG155"/>
  <c r="BG161"/>
  <c r="BG163"/>
  <c r="BG168"/>
  <c r="BG179"/>
  <c r="BG182"/>
  <c r="BG188"/>
  <c r="BG192"/>
  <c r="BG195"/>
  <c i="2" r="BG160"/>
  <c r="BG168"/>
  <c r="BG170"/>
  <c r="BG176"/>
  <c r="BG181"/>
  <c r="BG183"/>
  <c r="BG185"/>
  <c r="BG194"/>
  <c r="BG198"/>
  <c r="BG204"/>
  <c r="BG206"/>
  <c r="BG208"/>
  <c r="BG211"/>
  <c r="BG212"/>
  <c r="BG218"/>
  <c r="BG220"/>
  <c r="BG221"/>
  <c r="BG222"/>
  <c r="BG224"/>
  <c r="BG225"/>
  <c r="BG234"/>
  <c r="BG238"/>
  <c r="BG239"/>
  <c r="BG244"/>
  <c r="BG246"/>
  <c r="BG248"/>
  <c r="BG250"/>
  <c r="BG267"/>
  <c r="BG279"/>
  <c r="BG306"/>
  <c r="BG312"/>
  <c r="BG314"/>
  <c r="BG315"/>
  <c r="BG316"/>
  <c r="BG318"/>
  <c r="BG324"/>
  <c r="BG326"/>
  <c r="BG327"/>
  <c r="BG330"/>
  <c r="BG332"/>
  <c r="BG333"/>
  <c r="BG336"/>
  <c r="BG337"/>
  <c r="BG344"/>
  <c r="BG348"/>
  <c r="BG351"/>
  <c r="BG367"/>
  <c r="BG378"/>
  <c r="BG389"/>
  <c r="BG425"/>
  <c r="BG440"/>
  <c r="BG463"/>
  <c r="BG467"/>
  <c r="BG468"/>
  <c r="BG471"/>
  <c r="BG474"/>
  <c r="BG476"/>
  <c r="BG478"/>
  <c r="BG480"/>
  <c r="BG487"/>
  <c r="BG492"/>
  <c r="BG496"/>
  <c r="BG501"/>
  <c r="BG511"/>
  <c r="BG512"/>
  <c r="BG530"/>
  <c r="BG535"/>
  <c r="BG543"/>
  <c r="BG567"/>
  <c r="BG581"/>
  <c r="BG585"/>
  <c r="BG596"/>
  <c r="BG597"/>
  <c r="BG598"/>
  <c r="BG601"/>
  <c r="BG606"/>
  <c r="BG608"/>
  <c i="3" r="J92"/>
  <c r="J120"/>
  <c r="BG142"/>
  <c r="BG149"/>
  <c r="BG163"/>
  <c r="BG168"/>
  <c i="4" r="J91"/>
  <c r="BG130"/>
  <c r="BG142"/>
  <c r="BG150"/>
  <c r="BG151"/>
  <c r="BG155"/>
  <c r="BG165"/>
  <c r="BG171"/>
  <c r="BG174"/>
  <c r="BG180"/>
  <c r="BG184"/>
  <c r="BG186"/>
  <c r="BG187"/>
  <c r="BG189"/>
  <c r="BG192"/>
  <c r="BG204"/>
  <c r="BG222"/>
  <c r="BG228"/>
  <c r="BG232"/>
  <c r="BG238"/>
  <c r="BK241"/>
  <c r="J241"/>
  <c r="J103"/>
  <c i="5" r="E85"/>
  <c r="J91"/>
  <c r="J127"/>
  <c r="BG135"/>
  <c r="BG136"/>
  <c r="BG137"/>
  <c r="BG158"/>
  <c r="BG166"/>
  <c r="BG167"/>
  <c r="BG174"/>
  <c r="BG177"/>
  <c r="BG185"/>
  <c r="BG191"/>
  <c r="BG193"/>
  <c i="2" r="E85"/>
  <c r="F91"/>
  <c r="F92"/>
  <c r="J135"/>
  <c r="J137"/>
  <c r="J138"/>
  <c r="BG145"/>
  <c r="BG146"/>
  <c r="BG148"/>
  <c r="BG154"/>
  <c r="BG155"/>
  <c r="BG159"/>
  <c r="BG162"/>
  <c r="BG165"/>
  <c r="BG167"/>
  <c r="BG169"/>
  <c r="BG171"/>
  <c r="BG172"/>
  <c r="BG174"/>
  <c r="BG177"/>
  <c r="BG178"/>
  <c r="BG200"/>
  <c r="BG209"/>
  <c r="BG223"/>
  <c r="BG226"/>
  <c r="BG229"/>
  <c r="BG241"/>
  <c r="BG245"/>
  <c r="BG249"/>
  <c r="BG254"/>
  <c r="BG256"/>
  <c r="BG259"/>
  <c r="BG264"/>
  <c r="BG265"/>
  <c r="BG270"/>
  <c r="BG276"/>
  <c r="BG280"/>
  <c r="BG293"/>
  <c r="BG313"/>
  <c r="BG325"/>
  <c r="BG328"/>
  <c r="BG334"/>
  <c r="BG343"/>
  <c r="BG347"/>
  <c r="BG356"/>
  <c r="BG358"/>
  <c r="BG411"/>
  <c r="BG414"/>
  <c r="BG452"/>
  <c r="BG466"/>
  <c r="BG482"/>
  <c r="BG483"/>
  <c r="BG499"/>
  <c r="BG515"/>
  <c r="BG516"/>
  <c r="BG520"/>
  <c r="BG523"/>
  <c r="BG531"/>
  <c r="BG539"/>
  <c r="BG551"/>
  <c r="BG552"/>
  <c r="BG554"/>
  <c r="BG556"/>
  <c r="BG557"/>
  <c r="BG558"/>
  <c r="BG559"/>
  <c r="BG560"/>
  <c r="BG568"/>
  <c r="BG570"/>
  <c r="BG572"/>
  <c r="BG595"/>
  <c r="BK562"/>
  <c r="J562"/>
  <c r="J117"/>
  <c i="3" r="F92"/>
  <c r="BG135"/>
  <c r="BG147"/>
  <c r="BG148"/>
  <c r="BG155"/>
  <c r="BG159"/>
  <c r="BG160"/>
  <c r="BG164"/>
  <c r="BG167"/>
  <c r="BG169"/>
  <c r="BG171"/>
  <c r="BG175"/>
  <c r="BG179"/>
  <c r="BG180"/>
  <c r="BG183"/>
  <c r="BG184"/>
  <c i="4" r="J92"/>
  <c r="BG137"/>
  <c r="BG153"/>
  <c r="BG154"/>
  <c r="BG168"/>
  <c r="BG169"/>
  <c r="BG172"/>
  <c r="BG201"/>
  <c r="BG207"/>
  <c r="BG210"/>
  <c r="BG216"/>
  <c r="BG219"/>
  <c i="5" r="F91"/>
  <c r="BG141"/>
  <c r="BG143"/>
  <c r="BG144"/>
  <c r="BG151"/>
  <c r="BG156"/>
  <c r="BG159"/>
  <c r="BG165"/>
  <c r="BG178"/>
  <c r="BG181"/>
  <c r="BG184"/>
  <c r="BG186"/>
  <c r="BG198"/>
  <c r="BG200"/>
  <c r="BG202"/>
  <c r="BG209"/>
  <c i="2" r="BG144"/>
  <c r="BG147"/>
  <c r="BG151"/>
  <c r="BG152"/>
  <c r="BG161"/>
  <c r="BG164"/>
  <c r="BG166"/>
  <c r="BG175"/>
  <c r="BG179"/>
  <c r="BG182"/>
  <c r="BG191"/>
  <c r="BG196"/>
  <c r="BG197"/>
  <c r="BG199"/>
  <c r="BG201"/>
  <c r="BG202"/>
  <c r="BG217"/>
  <c r="BG219"/>
  <c r="BG232"/>
  <c r="BG233"/>
  <c r="BG236"/>
  <c r="BG237"/>
  <c r="BG251"/>
  <c r="BG257"/>
  <c r="BG266"/>
  <c r="BG278"/>
  <c r="BG317"/>
  <c r="BG319"/>
  <c r="BG321"/>
  <c r="BG323"/>
  <c r="BG329"/>
  <c r="BG341"/>
  <c r="BG352"/>
  <c r="BG353"/>
  <c r="BG373"/>
  <c r="BG395"/>
  <c r="BG428"/>
  <c r="BG431"/>
  <c r="BG458"/>
  <c r="BG459"/>
  <c r="BG470"/>
  <c r="BG473"/>
  <c r="BG485"/>
  <c r="BG486"/>
  <c r="BG488"/>
  <c r="BG497"/>
  <c r="BG498"/>
  <c r="BG502"/>
  <c r="BG504"/>
  <c r="BG505"/>
  <c r="BG519"/>
  <c r="BG526"/>
  <c r="BG529"/>
  <c r="BG538"/>
  <c r="BG542"/>
  <c r="BG546"/>
  <c r="BG548"/>
  <c r="BG549"/>
  <c r="BG550"/>
  <c r="BG555"/>
  <c r="BG563"/>
  <c r="BG565"/>
  <c r="BG569"/>
  <c r="BG575"/>
  <c r="BG578"/>
  <c r="BG591"/>
  <c r="BK605"/>
  <c r="J605"/>
  <c r="J120"/>
  <c i="3" r="BG138"/>
  <c r="BG139"/>
  <c r="BG144"/>
  <c r="BG151"/>
  <c r="BG152"/>
  <c r="BG153"/>
  <c r="BG177"/>
  <c i="4" r="F92"/>
  <c r="BG128"/>
  <c r="BG129"/>
  <c r="BG131"/>
  <c r="BG138"/>
  <c r="BG145"/>
  <c r="BG159"/>
  <c r="BG160"/>
  <c r="BG161"/>
  <c r="BG166"/>
  <c r="BG170"/>
  <c r="BG173"/>
  <c r="BG175"/>
  <c r="BG176"/>
  <c r="BG178"/>
  <c r="BG185"/>
  <c r="BG188"/>
  <c r="BG195"/>
  <c r="BG198"/>
  <c r="BG213"/>
  <c r="BG225"/>
  <c r="BG235"/>
  <c i="5" r="BG133"/>
  <c r="BG142"/>
  <c r="BG148"/>
  <c r="BG157"/>
  <c r="BG160"/>
  <c r="BG170"/>
  <c r="BG173"/>
  <c r="BG175"/>
  <c r="BG176"/>
  <c r="BG180"/>
  <c r="BG183"/>
  <c r="BG189"/>
  <c r="BG196"/>
  <c r="BG203"/>
  <c r="BG204"/>
  <c r="BG205"/>
  <c r="BG208"/>
  <c r="BK147"/>
  <c r="J147"/>
  <c r="J99"/>
  <c r="BK162"/>
  <c r="J162"/>
  <c r="J101"/>
  <c r="BK169"/>
  <c r="J169"/>
  <c r="J103"/>
  <c r="BK172"/>
  <c r="J172"/>
  <c r="J105"/>
  <c i="2" r="J33"/>
  <c i="1" r="AV95"/>
  <c i="4" r="F37"/>
  <c i="1" r="BD97"/>
  <c i="3" r="J33"/>
  <c i="1" r="AV96"/>
  <c i="4" r="F33"/>
  <c i="1" r="AZ97"/>
  <c i="4" r="F34"/>
  <c i="1" r="BA97"/>
  <c i="5" r="J33"/>
  <c i="1" r="AV98"/>
  <c i="2" r="J34"/>
  <c i="1" r="AW95"/>
  <c i="3" r="J34"/>
  <c i="1" r="AW96"/>
  <c i="3" r="F36"/>
  <c i="1" r="BC96"/>
  <c i="5" r="F36"/>
  <c i="1" r="BC98"/>
  <c i="2" r="F33"/>
  <c i="1" r="AZ95"/>
  <c i="3" r="F33"/>
  <c i="1" r="AZ96"/>
  <c i="3" r="F37"/>
  <c i="1" r="BD96"/>
  <c i="4" r="F36"/>
  <c i="1" r="BC97"/>
  <c i="5" r="F34"/>
  <c i="1" r="BA98"/>
  <c i="5" r="F37"/>
  <c i="1" r="BD98"/>
  <c i="3" r="F34"/>
  <c i="1" r="BA96"/>
  <c i="2" r="F36"/>
  <c i="1" r="BC95"/>
  <c i="2" r="F34"/>
  <c i="1" r="BA95"/>
  <c i="2" r="F37"/>
  <c i="1" r="BD95"/>
  <c i="4" r="J34"/>
  <c i="1" r="AW97"/>
  <c i="4" r="J33"/>
  <c i="1" r="AV97"/>
  <c i="5" r="F33"/>
  <c i="1" r="AZ98"/>
  <c i="5" r="J34"/>
  <c i="1" r="AW98"/>
  <c i="5" l="1" r="T131"/>
  <c r="T130"/>
  <c r="P131"/>
  <c r="P130"/>
  <c i="1" r="AU98"/>
  <c i="2" r="R242"/>
  <c i="4" r="R125"/>
  <c i="2" r="BK142"/>
  <c i="4" r="P125"/>
  <c i="1" r="AU97"/>
  <c i="4" r="BK190"/>
  <c r="J190"/>
  <c r="J101"/>
  <c i="3" r="P145"/>
  <c i="2" r="T242"/>
  <c r="BK242"/>
  <c r="J242"/>
  <c r="J104"/>
  <c r="R142"/>
  <c r="R141"/>
  <c i="3" r="R145"/>
  <c i="5" r="R131"/>
  <c r="R130"/>
  <c i="3" r="R125"/>
  <c r="R124"/>
  <c r="T125"/>
  <c r="T124"/>
  <c i="2" r="P242"/>
  <c r="P141"/>
  <c i="1" r="AU95"/>
  <c i="2" r="T141"/>
  <c i="3" r="P124"/>
  <c i="1" r="AU96"/>
  <c i="3" r="BK125"/>
  <c r="J125"/>
  <c r="J97"/>
  <c i="2" r="J143"/>
  <c r="J98"/>
  <c r="J243"/>
  <c r="J105"/>
  <c r="BK561"/>
  <c r="J561"/>
  <c r="J116"/>
  <c i="3" r="J126"/>
  <c r="J98"/>
  <c i="4" r="BK126"/>
  <c r="BK125"/>
  <c r="J125"/>
  <c r="J96"/>
  <c r="J246"/>
  <c r="J105"/>
  <c i="2" r="BK604"/>
  <c r="J604"/>
  <c r="J119"/>
  <c i="4" r="BK132"/>
  <c r="J132"/>
  <c r="J99"/>
  <c r="J191"/>
  <c r="J102"/>
  <c i="3" r="J146"/>
  <c r="J103"/>
  <c i="5" r="BK131"/>
  <c r="BK130"/>
  <c r="J130"/>
  <c r="BK171"/>
  <c r="J171"/>
  <c r="J104"/>
  <c r="BK206"/>
  <c r="J206"/>
  <c r="J109"/>
  <c r="J30"/>
  <c i="1" r="AG98"/>
  <c i="3" r="F35"/>
  <c i="1" r="BB96"/>
  <c r="BC94"/>
  <c r="W32"/>
  <c r="BD94"/>
  <c r="W33"/>
  <c r="AT95"/>
  <c r="AT96"/>
  <c r="AT97"/>
  <c r="AT98"/>
  <c r="AZ94"/>
  <c r="AV94"/>
  <c r="AK29"/>
  <c r="BA94"/>
  <c r="W30"/>
  <c i="2" r="F35"/>
  <c i="1" r="BB95"/>
  <c i="4" r="F35"/>
  <c i="1" r="BB97"/>
  <c i="5" r="F35"/>
  <c i="1" r="BB98"/>
  <c i="2" l="1" r="BK141"/>
  <c r="J141"/>
  <c r="J96"/>
  <c i="5" r="J39"/>
  <c r="J96"/>
  <c r="J131"/>
  <c r="J97"/>
  <c i="2" r="J142"/>
  <c r="J97"/>
  <c i="4" r="J126"/>
  <c r="J97"/>
  <c i="3" r="BK124"/>
  <c r="J124"/>
  <c r="J96"/>
  <c i="1" r="AN98"/>
  <c r="AU94"/>
  <c r="BB94"/>
  <c r="AX94"/>
  <c r="AW94"/>
  <c r="AK30"/>
  <c r="W29"/>
  <c r="AY94"/>
  <c i="4" r="J30"/>
  <c i="1" r="AG97"/>
  <c r="AN97"/>
  <c i="4" l="1" r="J39"/>
  <c i="2" r="J30"/>
  <c i="1" r="AG95"/>
  <c r="AN95"/>
  <c r="W31"/>
  <c i="3" r="J30"/>
  <c i="1" r="AG96"/>
  <c r="AN96"/>
  <c r="AT94"/>
  <c i="3" l="1" r="J39"/>
  <c i="2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<sst xmlns="http://schemas.openxmlformats.org/spreadsheetml/2006/main">
  <si>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</si>
  <si>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</si>
  <si>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</si>
  <si>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</si>
  <si>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</si>
  <si>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{1abbe0ba-2b22-46ab-87d4-89e2f250e7d5}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</si>
  <si>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</si>
  <si>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</si>
  <si>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</si>
  <si>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</si>
  <si>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</si>
  <si>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</si>
  <si>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</si>
  <si>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</si>
  <si>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65420163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</si>
  <si>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</si>
  <si>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</si>
  <si>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Protivín ON - oprava výpravní budovy</t>
  </si>
  <si>
    <t>KSO:</t>
  </si>
  <si>
    <t>CC-CZ:</t>
  </si>
  <si>
    <t>Místo:</t>
  </si>
  <si>
    <t xml:space="preserve"> </t>
  </si>
  <si>
    <t>Datum:</t>
  </si>
  <si>
    <t>1. 6. 2020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</si>
  <si>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</si>
  <si>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</si>
  <si>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</si>
  <si>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</si>
  <si>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</si>
  <si>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</si>
  <si>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</si>
  <si>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</si>
  <si>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</si>
  <si>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</si>
  <si>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</si>
  <si>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</si>
  <si>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</si>
  <si>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</si>
  <si>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</si>
  <si>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</si>
  <si>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</si>
  <si>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</si>
  <si>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</si>
  <si>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</si>
  <si>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</si>
  <si>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</si>
  <si>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</si>
  <si>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</si>
  <si>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</si>
  <si>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</si>
  <si>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</si>
  <si>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</si>
  <si>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</si>
  <si>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</si>
  <si>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</si>
  <si>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</si>
  <si>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</si>
  <si>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</si>
  <si>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</si>
  <si>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</si>
  <si>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</si>
  <si>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</si>
  <si>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</si>
  <si>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</si>
  <si>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</si>
  <si>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</si>
  <si>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</si>
  <si>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</si>
  <si>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</si>
  <si>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</si>
  <si>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</si>
  <si>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</si>
  <si>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</si>
  <si>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</si>
  <si>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</si>
  <si>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</si>
  <si>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</si>
  <si>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</si>
  <si>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</si>
  <si>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</si>
  <si>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</si>
  <si>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</si>
  <si>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{febb8a55-6f83-4b5a-b091-fac153cb7c7f}</t>
  </si>
  <si>
    <t>2</t>
  </si>
  <si>
    <t>SO 02</t>
  </si>
  <si>
    <t>Oprava elektroinstalace</t>
  </si>
  <si>
    <t>{5c6be8c9-aaad-4018-a5f3-19918b8628c2}</t>
  </si>
  <si>
    <t>SO 03</t>
  </si>
  <si>
    <t>Oprava hromosvodu</t>
  </si>
  <si>
    <t>{13a8d0dd-939d-4b60-b7ea-a7d84807acda}</t>
  </si>
  <si>
    <t>SO 04</t>
  </si>
  <si>
    <t>Oprava kanalizace</t>
  </si>
  <si>
    <t>{7913a8e6-ac70-443d-8207-75185e58ecd4}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</si>
  <si>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</si>
  <si>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</si>
  <si>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</si>
  <si>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</si>
  <si>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</si>
  <si>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</si>
  <si>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</si>
  <si>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</si>
  <si>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</si>
  <si>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</si>
  <si>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</si>
  <si>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</si>
  <si>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</si>
  <si>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</si>
  <si>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</si>
  <si>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</si>
  <si>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</si>
  <si>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</si>
  <si>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731 - Ústřední vytápění - kotelny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</si>
  <si>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</si>
  <si>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</si>
  <si>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</si>
  <si>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</si>
  <si>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</si>
  <si>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</si>
  <si>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</si>
  <si>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</si>
  <si>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</si>
  <si>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</si>
  <si>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</si>
  <si>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</si>
  <si>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</si>
  <si>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</si>
  <si>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</si>
  <si>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</si>
  <si>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</si>
  <si>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</si>
  <si>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</si>
  <si>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</si>
  <si>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</si>
  <si>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</si>
  <si>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</si>
  <si>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</si>
  <si>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</si>
  <si>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</si>
  <si>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</si>
  <si>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</si>
  <si>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</si>
  <si>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</si>
  <si>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</si>
  <si>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</si>
  <si>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</si>
  <si>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314231164</t>
  </si>
  <si>
    <t>Zdivo komínů a ventilací z cihel plných lícových dl 290 mm na MVC včetně spárování</t>
  </si>
  <si>
    <t>m3</t>
  </si>
  <si>
    <t>CS ÚRS 2020 01</t>
  </si>
  <si>
    <t>4</t>
  </si>
  <si>
    <t>1344955398</t>
  </si>
  <si>
    <t>316381113</t>
  </si>
  <si>
    <t>Komínové krycí desky tl do 120 mm z betonu tř. C 12/15 až C 16/20 bez přesahů</t>
  </si>
  <si>
    <t>m2</t>
  </si>
  <si>
    <t>1228380124</t>
  </si>
  <si>
    <t>316381116</t>
  </si>
  <si>
    <t>Komínové krycí desky tl do 100 mm z betonu tř. C 12/15 až C 16/20 s přesahy do 70 mm</t>
  </si>
  <si>
    <t>256667823</t>
  </si>
  <si>
    <t>317221111</t>
  </si>
  <si>
    <t>Osazení kamenných římsových desek do maltového lože</t>
  </si>
  <si>
    <t>-1848638135</t>
  </si>
  <si>
    <t>5</t>
  </si>
  <si>
    <t>M</t>
  </si>
  <si>
    <t>583880.1Z</t>
  </si>
  <si>
    <t>Zákrytová žulová deska</t>
  </si>
  <si>
    <t>kus</t>
  </si>
  <si>
    <t>8</t>
  </si>
  <si>
    <t>-847340423</t>
  </si>
  <si>
    <t>VV</t>
  </si>
  <si>
    <t>Součet</t>
  </si>
  <si>
    <t>6</t>
  </si>
  <si>
    <t>319201321</t>
  </si>
  <si>
    <t>Vyrovnání nerovného povrchu zdiva tl do 30 mm maltou</t>
  </si>
  <si>
    <t>-1923719838</t>
  </si>
  <si>
    <t>7</t>
  </si>
  <si>
    <t>359901212</t>
  </si>
  <si>
    <t>Monitoring stoky jakékoli výšky na stávající kanalizaci</t>
  </si>
  <si>
    <t>m</t>
  </si>
  <si>
    <t>1459189751</t>
  </si>
  <si>
    <t>Vodorovné konstrukce</t>
  </si>
  <si>
    <t>434191423</t>
  </si>
  <si>
    <t>Osazení schodišťových stupňů kamenných pemrlovaných na desku</t>
  </si>
  <si>
    <t>-1341513843</t>
  </si>
  <si>
    <t>9</t>
  </si>
  <si>
    <t>583880.2Z</t>
  </si>
  <si>
    <t>stupeň schodišťový žulový plný 200x500x1750mm rovný tryskaný s boční nerezovou větrací mřížkou</t>
  </si>
  <si>
    <t>-1777661981</t>
  </si>
  <si>
    <t>3 "hlavní vstup"</t>
  </si>
  <si>
    <t>Úpravy povrchů, podlahy a osazování výplní</t>
  </si>
  <si>
    <t>10</t>
  </si>
  <si>
    <t>612325111</t>
  </si>
  <si>
    <t>Vápenocementová hladká omítka rýh ve stěnách šířky do 150 mm</t>
  </si>
  <si>
    <t>1776277690</t>
  </si>
  <si>
    <t>11</t>
  </si>
  <si>
    <t>612345301</t>
  </si>
  <si>
    <t>Sádrová hladká omítka ostění nebo nadpraží</t>
  </si>
  <si>
    <t>808306566</t>
  </si>
  <si>
    <t>12</t>
  </si>
  <si>
    <t>619991021</t>
  </si>
  <si>
    <t>Oblepení rámů a keramických soklů lepící páskou</t>
  </si>
  <si>
    <t>81470855</t>
  </si>
  <si>
    <t>13</t>
  </si>
  <si>
    <t>619995001</t>
  </si>
  <si>
    <t>Začištění omítek kolem oken, dveří, podlah nebo obkladů</t>
  </si>
  <si>
    <t>-826345511</t>
  </si>
  <si>
    <t>P</t>
  </si>
  <si>
    <t>Poznámka k položce:_x000d_
Poznámka k položce: z obou stran</t>
  </si>
  <si>
    <t>14</t>
  </si>
  <si>
    <t>622125101</t>
  </si>
  <si>
    <t>Vyplnění spár cementovou maltou vnějších stěn z cihel</t>
  </si>
  <si>
    <t>1994519627</t>
  </si>
  <si>
    <t>622125111</t>
  </si>
  <si>
    <t>Vyplnění spár cementovou maltou vnějších stěn z tvárnic nebo kamene</t>
  </si>
  <si>
    <t>-1555513197</t>
  </si>
  <si>
    <t>16</t>
  </si>
  <si>
    <t>622131101</t>
  </si>
  <si>
    <t>Cementový postřik vnějších stěn nanášený celoplošně ručně</t>
  </si>
  <si>
    <t>-1341379332</t>
  </si>
  <si>
    <t>17</t>
  </si>
  <si>
    <t>622131121</t>
  </si>
  <si>
    <t>Penetrační disperzní nátěr vnějších stěn nanášený ručně</t>
  </si>
  <si>
    <t>73494115</t>
  </si>
  <si>
    <t>18</t>
  </si>
  <si>
    <t>622142001</t>
  </si>
  <si>
    <t>Potažení vnějších stěn sklovláknitým pletivem vtlačeným do tenkovrstvé hmoty</t>
  </si>
  <si>
    <t>-1648398749</t>
  </si>
  <si>
    <t>19</t>
  </si>
  <si>
    <t>622321121</t>
  </si>
  <si>
    <t>Vápenocementová omítka hladká jednovrstvá vnějších stěn nanášená ručně</t>
  </si>
  <si>
    <t>2113627987</t>
  </si>
  <si>
    <t>20</t>
  </si>
  <si>
    <t>622541011</t>
  </si>
  <si>
    <t>Tenkovrstvá silikonsilikátová zrnitá omítka tl. 1,5 mm včetně penetrace vnějších stěn</t>
  </si>
  <si>
    <t>343916047</t>
  </si>
  <si>
    <t>623125101</t>
  </si>
  <si>
    <t>Vyplnění spár cementovou maltou vnějších pilířů nebo sloupů z cihel</t>
  </si>
  <si>
    <t>464011901</t>
  </si>
  <si>
    <t>22</t>
  </si>
  <si>
    <t>623131111</t>
  </si>
  <si>
    <t>Polymercementový spojovací můstek vnějších pilířů nebo sloupů nanášený ručně</t>
  </si>
  <si>
    <t>192479819</t>
  </si>
  <si>
    <t>Poznámka k položce:_x000d_
Poznámka k položce: Penetrace pod reprofilací režného zdiva.</t>
  </si>
  <si>
    <t>23</t>
  </si>
  <si>
    <t>623131121</t>
  </si>
  <si>
    <t>Penetrační disperzní nátěr vnějších pilířů nebo sloupů nanášený ručně</t>
  </si>
  <si>
    <t>-1340130934</t>
  </si>
  <si>
    <t>24</t>
  </si>
  <si>
    <t>623511101</t>
  </si>
  <si>
    <t>Tenkovrstvá akrylátová mozaiková jemnozrnná omítka včetně penetrace vnějších pilířů nebo sloupů</t>
  </si>
  <si>
    <t>-1631199385</t>
  </si>
  <si>
    <t>25</t>
  </si>
  <si>
    <t>623631001</t>
  </si>
  <si>
    <t>Spárování spárovací maltou vnějších pohledových ploch pilířů nebo sloupů z cihel</t>
  </si>
  <si>
    <t>-524602012</t>
  </si>
  <si>
    <t>26</t>
  </si>
  <si>
    <t>623631011</t>
  </si>
  <si>
    <t>Spárování spárovací maltou vnějších pohledových ploch pilířů nebo sloupů z tvárnic nebo kamene</t>
  </si>
  <si>
    <t>-4366763</t>
  </si>
  <si>
    <t>27</t>
  </si>
  <si>
    <t>629991011</t>
  </si>
  <si>
    <t>Zakrytí výplní otvorů a svislých ploch fólií přilepenou lepící páskou</t>
  </si>
  <si>
    <t>-1045114554</t>
  </si>
  <si>
    <t>28</t>
  </si>
  <si>
    <t>629995101</t>
  </si>
  <si>
    <t>Očištění vnějších ploch tlakovou vodou</t>
  </si>
  <si>
    <t>-1909976126</t>
  </si>
  <si>
    <t>29</t>
  </si>
  <si>
    <t>629995201</t>
  </si>
  <si>
    <t>Očištění vnějších ploch otryskáním sušeným křemičitým pískem</t>
  </si>
  <si>
    <t>620600005</t>
  </si>
  <si>
    <t>30</t>
  </si>
  <si>
    <t>629995213</t>
  </si>
  <si>
    <t>Očištění vnějších ploch otryskáním nesušeným křemičitým pískem kamenného tvrdého povrchu</t>
  </si>
  <si>
    <t>-917268068</t>
  </si>
  <si>
    <t>31</t>
  </si>
  <si>
    <t>637211122</t>
  </si>
  <si>
    <t>Okapový chodník z betonových dlaždic tl 60 mm kladených do písku se zalitím spár MC</t>
  </si>
  <si>
    <t>-1318209682</t>
  </si>
  <si>
    <t>32</t>
  </si>
  <si>
    <t>637311122</t>
  </si>
  <si>
    <t>Okapový chodník z betonových chodníkových obrubníků stojatých lože beton</t>
  </si>
  <si>
    <t>148079323</t>
  </si>
  <si>
    <t>Ostatní konstrukce a práce, bourání</t>
  </si>
  <si>
    <t>33</t>
  </si>
  <si>
    <t>9361042.1Z</t>
  </si>
  <si>
    <t>Montáž a dodávka betonového odpadkového koše z vymývaného betonu včetně víka a vložky</t>
  </si>
  <si>
    <t>559311373</t>
  </si>
  <si>
    <t>Poznámka k položce:_x000d_
Poznámka k položce: https://www.mevatec.cz/Betonovy-odpadkovy-kos-z-vymyvaneho-betonu-bez-vika-d2490.htm</t>
  </si>
  <si>
    <t>34</t>
  </si>
  <si>
    <t>74910107</t>
  </si>
  <si>
    <t>parková lavička 1500 mm s opěradlem s dřevěným sedákem, kovová konstrukce, RAL 7024</t>
  </si>
  <si>
    <t>1939744187</t>
  </si>
  <si>
    <t>Poznámka k položce:_x000d_
Poznámka k položce: https://www.abstore.cz/parkova-lavicka-1500-mm-kovova-konstrukce-antracit-ral-7016</t>
  </si>
  <si>
    <t>35</t>
  </si>
  <si>
    <t>941111131</t>
  </si>
  <si>
    <t>Montáž lešení řadového trubkového lehkého s podlahami zatížení do 200 kg/m2 š do 1,5 m v do 10 m</t>
  </si>
  <si>
    <t>-1756325040</t>
  </si>
  <si>
    <t>36</t>
  </si>
  <si>
    <t>941111231</t>
  </si>
  <si>
    <t>Příplatek k lešení řadovému trubkovému lehkému s podlahami š 1,5 m v 10 m za první a ZKD den použití</t>
  </si>
  <si>
    <t>93498630</t>
  </si>
  <si>
    <t>37</t>
  </si>
  <si>
    <t>941111831</t>
  </si>
  <si>
    <t>Demontáž lešení řadového trubkového lehkého s podlahami zatížení do 200 kg/m2 š do 1,5 m v do 10 m</t>
  </si>
  <si>
    <t>-2070445818</t>
  </si>
  <si>
    <t>38</t>
  </si>
  <si>
    <t>944111122</t>
  </si>
  <si>
    <t>Montáž ochranného zábradlí trubkového vnitřního na lešeňových konstrukcích dvoutyčového</t>
  </si>
  <si>
    <t>-1686820588</t>
  </si>
  <si>
    <t>39</t>
  </si>
  <si>
    <t>944111222</t>
  </si>
  <si>
    <t>Příplatek k ochrannému zábradlí trubkovému vnitřnímu dvoutyčovému za první a ZKD den použití</t>
  </si>
  <si>
    <t>532506026</t>
  </si>
  <si>
    <t>40</t>
  </si>
  <si>
    <t>944111822</t>
  </si>
  <si>
    <t>Demontáž ochranného zábradlí trubkového vnitřního na lešeňových konstrukcích dvoutyčového</t>
  </si>
  <si>
    <t>-818584952</t>
  </si>
  <si>
    <t>41</t>
  </si>
  <si>
    <t>944511111</t>
  </si>
  <si>
    <t>Montáž ochranné sítě z textilie z umělých vláken</t>
  </si>
  <si>
    <t>-1719295533</t>
  </si>
  <si>
    <t>42</t>
  </si>
  <si>
    <t>944511211</t>
  </si>
  <si>
    <t>Příplatek k ochranné síti za první a ZKD den použití</t>
  </si>
  <si>
    <t>1184316112</t>
  </si>
  <si>
    <t>43</t>
  </si>
  <si>
    <t>944511811</t>
  </si>
  <si>
    <t>Demontáž ochranné sítě z textilie z umělých vláken</t>
  </si>
  <si>
    <t>-510411406</t>
  </si>
  <si>
    <t>44</t>
  </si>
  <si>
    <t>944611111</t>
  </si>
  <si>
    <t>Montáž ochranné plachty z textilie z umělých vláken</t>
  </si>
  <si>
    <t>22011928</t>
  </si>
  <si>
    <t>45</t>
  </si>
  <si>
    <t>944611211</t>
  </si>
  <si>
    <t>Příplatek k ochranné plachtě za první a ZKD den použití</t>
  </si>
  <si>
    <t>-527964545</t>
  </si>
  <si>
    <t>46</t>
  </si>
  <si>
    <t>944611811</t>
  </si>
  <si>
    <t>Demontáž ochranné plachty z textilie z umělých vláken</t>
  </si>
  <si>
    <t>1077242791</t>
  </si>
  <si>
    <t>47</t>
  </si>
  <si>
    <t>944711112</t>
  </si>
  <si>
    <t>Montáž záchytné stříšky š do 2 m</t>
  </si>
  <si>
    <t>-1306594059</t>
  </si>
  <si>
    <t>48</t>
  </si>
  <si>
    <t>944711212</t>
  </si>
  <si>
    <t>Příplatek k záchytné stříšce š do 2 m za první a ZKD den použití</t>
  </si>
  <si>
    <t>475007394</t>
  </si>
  <si>
    <t>49</t>
  </si>
  <si>
    <t>944711812</t>
  </si>
  <si>
    <t>Demontáž záchytné stříšky š do 2 m</t>
  </si>
  <si>
    <t>-804317865</t>
  </si>
  <si>
    <t>50</t>
  </si>
  <si>
    <t>949101112</t>
  </si>
  <si>
    <t>Lešení pomocné pro objekty pozemních staveb s lešeňovou podlahou v do 3,5 m zatížení do 150 kg/m2</t>
  </si>
  <si>
    <t>1828439344</t>
  </si>
  <si>
    <t>51</t>
  </si>
  <si>
    <t>952901101</t>
  </si>
  <si>
    <t>Čištění budov omytí jednoduchých oken nebo balkonových dveří plochy do 0,6m2</t>
  </si>
  <si>
    <t>-545163249</t>
  </si>
  <si>
    <t>52</t>
  </si>
  <si>
    <t>953752.1Z</t>
  </si>
  <si>
    <t>Revize komínového průduchu včetně jeho vyčištění</t>
  </si>
  <si>
    <t>-352113059</t>
  </si>
  <si>
    <t>53</t>
  </si>
  <si>
    <t>953965122</t>
  </si>
  <si>
    <t>Kotevní šroub pro chemické kotvy M 12 dl 220 mm</t>
  </si>
  <si>
    <t>1269938281</t>
  </si>
  <si>
    <t>54</t>
  </si>
  <si>
    <t>953965132</t>
  </si>
  <si>
    <t>Kotevní šroub pro chemické kotvy M 16 dl 260 mm</t>
  </si>
  <si>
    <t>1613355080</t>
  </si>
  <si>
    <t>55</t>
  </si>
  <si>
    <t>962032641</t>
  </si>
  <si>
    <t>Bourání zdiva komínového nad střechou z cihel na MC</t>
  </si>
  <si>
    <t>-732446269</t>
  </si>
  <si>
    <t>56</t>
  </si>
  <si>
    <t>963022819</t>
  </si>
  <si>
    <t>Bourání kamenných schodišťových stupňů zhotovených na místě</t>
  </si>
  <si>
    <t>-725740421</t>
  </si>
  <si>
    <t>57</t>
  </si>
  <si>
    <t>968062245</t>
  </si>
  <si>
    <t>Vybourání dřevěných rámů oken jednoduchých včetně křídel pl do 2 m2</t>
  </si>
  <si>
    <t>114809393</t>
  </si>
  <si>
    <t>58</t>
  </si>
  <si>
    <t>974031153</t>
  </si>
  <si>
    <t>Vysekání rýh ve zdivu cihelném hl do 100 mm š do 100 mm</t>
  </si>
  <si>
    <t>577214112</t>
  </si>
  <si>
    <t>59</t>
  </si>
  <si>
    <t>974082113</t>
  </si>
  <si>
    <t>Vysekání rýh pro vodiče v omítce MV nebo MVC stěn š do 50 mm</t>
  </si>
  <si>
    <t>-2118344933</t>
  </si>
  <si>
    <t>60</t>
  </si>
  <si>
    <t>975074111</t>
  </si>
  <si>
    <t>Jednostranné podchycení střešních vazníků v přes 3,5 m pro zatížení do 1000 kg/m</t>
  </si>
  <si>
    <t>-2126308719</t>
  </si>
  <si>
    <t>61</t>
  </si>
  <si>
    <t>975078111</t>
  </si>
  <si>
    <t>Příplatek k jednostrannému podchycení střešních vazníků do 1000 kg/m ZKD 1 m v výztuhy přes 3,5 m</t>
  </si>
  <si>
    <t>1083233402</t>
  </si>
  <si>
    <t>62</t>
  </si>
  <si>
    <t>976072221</t>
  </si>
  <si>
    <t>Vybourání kovových komínových dvířek pl do 0,3 m2 ze zdiva cihelného</t>
  </si>
  <si>
    <t>948695697</t>
  </si>
  <si>
    <t>63</t>
  </si>
  <si>
    <t>977131113</t>
  </si>
  <si>
    <t>Vrty příklepovými vrtáky D 12 mm do cihelného zdiva nebo prostého betonu</t>
  </si>
  <si>
    <t>-576972769</t>
  </si>
  <si>
    <t>64</t>
  </si>
  <si>
    <t>978019361</t>
  </si>
  <si>
    <t>Otlučení (osekání) vnější vápenné nebo vápenocementové omítky stupně členitosti 3 až 5 do 50%</t>
  </si>
  <si>
    <t>812454602</t>
  </si>
  <si>
    <t>65</t>
  </si>
  <si>
    <t>978023251</t>
  </si>
  <si>
    <t>Vyškrabání spár zdiva kamenného režného</t>
  </si>
  <si>
    <t>1494118629</t>
  </si>
  <si>
    <t>66</t>
  </si>
  <si>
    <t>978023411</t>
  </si>
  <si>
    <t>Vyškrabání spár zdiva cihelného mimo komínového</t>
  </si>
  <si>
    <t>198469733</t>
  </si>
  <si>
    <t>67</t>
  </si>
  <si>
    <t>978035117</t>
  </si>
  <si>
    <t>Odsekání tenkovrstvé omítky obroušením v rozsahu do 100%</t>
  </si>
  <si>
    <t>-198852878</t>
  </si>
  <si>
    <t>68</t>
  </si>
  <si>
    <t>985131311</t>
  </si>
  <si>
    <t>Ruční dočištění ploch stěn, rubu kleneb a podlah ocelových kartáči</t>
  </si>
  <si>
    <t>-628578565</t>
  </si>
  <si>
    <t>69</t>
  </si>
  <si>
    <t>985221113</t>
  </si>
  <si>
    <t>Doplnění zdiva kamenem do aktivované malty se spárami dl přes 12 m/m2</t>
  </si>
  <si>
    <t>541009616</t>
  </si>
  <si>
    <t>70</t>
  </si>
  <si>
    <t>58380758</t>
  </si>
  <si>
    <t>kámen lomový soklový (1t=1,5m2) - ŽULA</t>
  </si>
  <si>
    <t>t</t>
  </si>
  <si>
    <t>-1283585568</t>
  </si>
  <si>
    <t>71</t>
  </si>
  <si>
    <t>985311.1Z</t>
  </si>
  <si>
    <t>Reprofilace režného zdiva sanačními maltami Restauriermörtel ručně sloupů, tloušťky do 30 mm</t>
  </si>
  <si>
    <t>kg</t>
  </si>
  <si>
    <t>-1876074922</t>
  </si>
  <si>
    <t>997</t>
  </si>
  <si>
    <t>Přesun sutě</t>
  </si>
  <si>
    <t>72</t>
  </si>
  <si>
    <t>997013113</t>
  </si>
  <si>
    <t>Vnitrostaveništní doprava suti a vybouraných hmot pro budovy v do 12 m s použitím mechanizace</t>
  </si>
  <si>
    <t>729061214</t>
  </si>
  <si>
    <t>73</t>
  </si>
  <si>
    <t>997013501</t>
  </si>
  <si>
    <t>Odvoz suti a vybouraných hmot na skládku nebo meziskládku do 1 km se složením</t>
  </si>
  <si>
    <t>1176286274</t>
  </si>
  <si>
    <t>74</t>
  </si>
  <si>
    <t>997013509</t>
  </si>
  <si>
    <t>Příplatek k odvozu suti a vybouraných hmot na skládku ZKD 1 km přes 1 km</t>
  </si>
  <si>
    <t>2053848559</t>
  </si>
  <si>
    <t>75</t>
  </si>
  <si>
    <t>997013801</t>
  </si>
  <si>
    <t>Poplatek za uložení na skládce (skládkovné) stavebního odpadu betonového kód odpadu 170 101</t>
  </si>
  <si>
    <t>1827676206</t>
  </si>
  <si>
    <t>76</t>
  </si>
  <si>
    <t>997013803</t>
  </si>
  <si>
    <t>Poplatek za uložení na skládce (skládkovné) stavebního odpadu cihelného kód odpadu 170 102</t>
  </si>
  <si>
    <t>-1270713158</t>
  </si>
  <si>
    <t>77</t>
  </si>
  <si>
    <t>997013811</t>
  </si>
  <si>
    <t>Poplatek za uložení na skládce (skládkovné) stavebního odpadu dřevěného kód odpadu 170 201</t>
  </si>
  <si>
    <t>351094335</t>
  </si>
  <si>
    <t>78</t>
  </si>
  <si>
    <t>997013821</t>
  </si>
  <si>
    <t>Poplatek za uložení na skládce (skládkovné) stavebního odpadu s obsahem azbestu kód odpadu 170 605</t>
  </si>
  <si>
    <t>-2050117354</t>
  </si>
  <si>
    <t>79</t>
  </si>
  <si>
    <t>997013841</t>
  </si>
  <si>
    <t>Poplatek za uložení na skládce (skládkovné) odpadu po otryskávání kód odpadu 120 117</t>
  </si>
  <si>
    <t>1540562284</t>
  </si>
  <si>
    <t>80</t>
  </si>
  <si>
    <t>997223845</t>
  </si>
  <si>
    <t>Poplatek za uložení na skládce (skládkovné) odpadu asfaltového bez dehtu kód odpadu 170 302</t>
  </si>
  <si>
    <t>1462141418</t>
  </si>
  <si>
    <t>998</t>
  </si>
  <si>
    <t>Přesun hmot</t>
  </si>
  <si>
    <t>81</t>
  </si>
  <si>
    <t>998017002</t>
  </si>
  <si>
    <t>Přesun hmot s omezením mechanizace pro budovy v do 12 m</t>
  </si>
  <si>
    <t>1753833681</t>
  </si>
  <si>
    <t>PSV</t>
  </si>
  <si>
    <t>Práce a dodávky PSV</t>
  </si>
  <si>
    <t>712</t>
  </si>
  <si>
    <t>Povlakové krytiny</t>
  </si>
  <si>
    <t>82</t>
  </si>
  <si>
    <t>712400832</t>
  </si>
  <si>
    <t>Odstranění povlakové krytiny střech do 30° dvouvrstvé</t>
  </si>
  <si>
    <t>369160630</t>
  </si>
  <si>
    <t>83</t>
  </si>
  <si>
    <t>712441559</t>
  </si>
  <si>
    <t>Provedení povlakové krytiny střech do 30° pásy přitavením NAIP v plné ploše</t>
  </si>
  <si>
    <t>678739009</t>
  </si>
  <si>
    <t>84</t>
  </si>
  <si>
    <t>62852015</t>
  </si>
  <si>
    <t>pás asfaltový natavitelný modifikovaný SBS tl 4,0mm s vložkou ze skleněné tkaniny a spalitelnou PE fólií nebo jemnozrnný minerálním posypem na horním povrchu</t>
  </si>
  <si>
    <t>-80302906</t>
  </si>
  <si>
    <t>85</t>
  </si>
  <si>
    <t>712591587</t>
  </si>
  <si>
    <t>Provedení povlakové krytiny oblých střech přibitím pásů hřebíky</t>
  </si>
  <si>
    <t>1555535333</t>
  </si>
  <si>
    <t>86</t>
  </si>
  <si>
    <t>62832001</t>
  </si>
  <si>
    <t>pás asfaltový natavitelný oxidovaný tl. 3,5mm typu V60 S35 s vložkou ze skleněné rohože, s jemnozrnným minerálním posypem</t>
  </si>
  <si>
    <t>-1284989534</t>
  </si>
  <si>
    <t>87</t>
  </si>
  <si>
    <t>712600832</t>
  </si>
  <si>
    <t>Odstranění povlakové krytiny střech přes 30° dvouvrstvé</t>
  </si>
  <si>
    <t>-1592447113</t>
  </si>
  <si>
    <t>88</t>
  </si>
  <si>
    <t>712600845</t>
  </si>
  <si>
    <t>Demontáž ventilační hlavice na střeše sklonu přes 30°</t>
  </si>
  <si>
    <t>-669916287</t>
  </si>
  <si>
    <t>89</t>
  </si>
  <si>
    <t>998712102</t>
  </si>
  <si>
    <t>Přesun hmot tonážní tonážní pro krytiny povlakové v objektech v do 12 m</t>
  </si>
  <si>
    <t>-365348782</t>
  </si>
  <si>
    <t>721</t>
  </si>
  <si>
    <t>Zdravotechnika - vnitřní kanalizace</t>
  </si>
  <si>
    <t>90</t>
  </si>
  <si>
    <t>721141106</t>
  </si>
  <si>
    <t>Potrubí kanalizační litinové bezhrdlové odpadní spojované spojkami do DN 200</t>
  </si>
  <si>
    <t>25992172</t>
  </si>
  <si>
    <t>91</t>
  </si>
  <si>
    <t>721173724</t>
  </si>
  <si>
    <t>Potrubí kanalizační z PE připojovací DN 70</t>
  </si>
  <si>
    <t>682602998</t>
  </si>
  <si>
    <t>92</t>
  </si>
  <si>
    <t>721242116</t>
  </si>
  <si>
    <t>Lapač střešních splavenin z PP s kulovým kloubem na odtoku DN 125</t>
  </si>
  <si>
    <t>697366621</t>
  </si>
  <si>
    <t>93</t>
  </si>
  <si>
    <t>721300922</t>
  </si>
  <si>
    <t>Pročištění svodů ležatých do DN 300</t>
  </si>
  <si>
    <t>1463220328</t>
  </si>
  <si>
    <t>94</t>
  </si>
  <si>
    <t>998721102</t>
  </si>
  <si>
    <t>Přesun hmot tonážní pro vnitřní kanalizace v objektech v do 12 m</t>
  </si>
  <si>
    <t>674062675</t>
  </si>
  <si>
    <t>731</t>
  </si>
  <si>
    <t>Ústřední vytápění - kotelny</t>
  </si>
  <si>
    <t>95</t>
  </si>
  <si>
    <t>731810232</t>
  </si>
  <si>
    <t>Nucený odtah spalin dvoutrubkový pro turbokotel svislý 100 mm odvod spalin přes šikmou střechu</t>
  </si>
  <si>
    <t>soubor</t>
  </si>
  <si>
    <t>863802837</t>
  </si>
  <si>
    <t>Poznámka k položce:_x000d_
Poznámka k položce: Převedení stávajícího odkouření z vodorovné polohy do svislé s vyústěním nad střešní rovinu.</t>
  </si>
  <si>
    <t>96</t>
  </si>
  <si>
    <t>731810242</t>
  </si>
  <si>
    <t>Prodloužení odděleného potrubí pro turbokotel průměru 100 mm</t>
  </si>
  <si>
    <t>-312358343</t>
  </si>
  <si>
    <t>741</t>
  </si>
  <si>
    <t>Elektroinstalace - silnoproud</t>
  </si>
  <si>
    <t>97</t>
  </si>
  <si>
    <t>741110062</t>
  </si>
  <si>
    <t>Montáž trubka plastová ohebná D přes 23 do 35 mm uložená pod omítku</t>
  </si>
  <si>
    <t>-181417811</t>
  </si>
  <si>
    <t>98</t>
  </si>
  <si>
    <t>34571063</t>
  </si>
  <si>
    <t>trubka elektroinstalační ohebná z PVC (ČSN) 2323</t>
  </si>
  <si>
    <t>-65823129</t>
  </si>
  <si>
    <t>99</t>
  </si>
  <si>
    <t>741110333</t>
  </si>
  <si>
    <t>Montáž trubka ochranná do krabic ocelová závitová DN přes 25 do 50 mm uložená pevně</t>
  </si>
  <si>
    <t>413010607</t>
  </si>
  <si>
    <t>100</t>
  </si>
  <si>
    <t>34571128</t>
  </si>
  <si>
    <t>trubka elektroinstalační ocelová lakovaná závitová D 42 mm</t>
  </si>
  <si>
    <t>1264679860</t>
  </si>
  <si>
    <t>72,44*2+5*2*8</t>
  </si>
  <si>
    <t>101</t>
  </si>
  <si>
    <t>741112022</t>
  </si>
  <si>
    <t>Montáž krabice nástěnná plastová čtyřhranná do 160x160 mm</t>
  </si>
  <si>
    <t>417726343</t>
  </si>
  <si>
    <t>102</t>
  </si>
  <si>
    <t>34571431</t>
  </si>
  <si>
    <t>krabice pancéřová z PH 167x167x58 mm svorkovnicí krabicovou šroubovací s vodiči 16x4 mm2</t>
  </si>
  <si>
    <t>-546329273</t>
  </si>
  <si>
    <t>10 "SEE"</t>
  </si>
  <si>
    <t>10 "SSZT"</t>
  </si>
  <si>
    <t>762</t>
  </si>
  <si>
    <t>Konstrukce tesařské</t>
  </si>
  <si>
    <t>103</t>
  </si>
  <si>
    <t>762081150</t>
  </si>
  <si>
    <t>Hoblování hraněného řeziva ve staveništní dílně</t>
  </si>
  <si>
    <t>190790251</t>
  </si>
  <si>
    <t>104</t>
  </si>
  <si>
    <t>762082230</t>
  </si>
  <si>
    <t>Provedení tesařského profilování zhlaví trámu jednoduchým seříznutím dvěma řezy plochy do 320 cm2</t>
  </si>
  <si>
    <t>909917445</t>
  </si>
  <si>
    <t>105</t>
  </si>
  <si>
    <t>762082530</t>
  </si>
  <si>
    <t>Provedení tesařského profilování zhlaví trámu jednoduchý vnitřní jeden a půloblouk plochy do 320 cm2</t>
  </si>
  <si>
    <t>430492420</t>
  </si>
  <si>
    <t>106</t>
  </si>
  <si>
    <t>762083122</t>
  </si>
  <si>
    <t>Impregnace řeziva proti dřevokaznému hmyzu, houbám a plísním máčením třída ohrožení 3 a 4</t>
  </si>
  <si>
    <t>293002574</t>
  </si>
  <si>
    <t>107</t>
  </si>
  <si>
    <t>762085112</t>
  </si>
  <si>
    <t>Montáž svorníků nebo šroubů délky do 300 mm</t>
  </si>
  <si>
    <t>-1697912260</t>
  </si>
  <si>
    <t>108</t>
  </si>
  <si>
    <t>31197004</t>
  </si>
  <si>
    <t>tyč závitová Pz 4,6 M12</t>
  </si>
  <si>
    <t>1407349599</t>
  </si>
  <si>
    <t>(16*2+51+16*2)*0,35 "přístavek + peron + WC"</t>
  </si>
  <si>
    <t>15*2*0,35 "VB SZ"</t>
  </si>
  <si>
    <t>(15*2+7*2)*0,35 "VB střed"</t>
  </si>
  <si>
    <t>17*2*0,35 "VB JV"</t>
  </si>
  <si>
    <t>109</t>
  </si>
  <si>
    <t>31111006</t>
  </si>
  <si>
    <t>matice přesná šestihranná Pz DIN 934-8 M12</t>
  </si>
  <si>
    <t>100 kus</t>
  </si>
  <si>
    <t>-511754795</t>
  </si>
  <si>
    <t>(16*2+51+16*2)*4/100 "přístavek + peron + WC"</t>
  </si>
  <si>
    <t>(15*2*4)/100 "VB SZ"</t>
  </si>
  <si>
    <t>(15*2+7*2)*4/100 "VB střed"</t>
  </si>
  <si>
    <t>(17*2*4)/100 "VB JV"</t>
  </si>
  <si>
    <t>110</t>
  </si>
  <si>
    <t>31120006</t>
  </si>
  <si>
    <t>podložka DIN 125-A ZB D 12mm</t>
  </si>
  <si>
    <t>4893476</t>
  </si>
  <si>
    <t>(16*2+51+16*2)*2/100 "přístavek + peron + WC"</t>
  </si>
  <si>
    <t>(15*2*2)/100 "VB SZ"</t>
  </si>
  <si>
    <t>(15*2+7*2)*2/100 "VB střed"</t>
  </si>
  <si>
    <t>(17*2*2)/100 "VB JV"</t>
  </si>
  <si>
    <t>111</t>
  </si>
  <si>
    <t>31121013</t>
  </si>
  <si>
    <t>podložka pružná s čtvercovým průřezem DIN 7980 BZ D 12mm</t>
  </si>
  <si>
    <t>332099818</t>
  </si>
  <si>
    <t>112</t>
  </si>
  <si>
    <t>762086111</t>
  </si>
  <si>
    <t>Montáž KDK hmotnosti prvku do 5 kg</t>
  </si>
  <si>
    <t>462567745</t>
  </si>
  <si>
    <t>113</t>
  </si>
  <si>
    <t>13010359</t>
  </si>
  <si>
    <t>ocel pásová válcovaná za studena 50x3mm</t>
  </si>
  <si>
    <t>-1096978881</t>
  </si>
  <si>
    <t>(16*2+51+16*2)*(1,57/2)/1000 "přístavek + peron + WC"</t>
  </si>
  <si>
    <t>(15*2)*(1,57/2)/1000 "VB SZ"</t>
  </si>
  <si>
    <t>(15*2+7*2)*(1,57/2)/1000 "VB střed"</t>
  </si>
  <si>
    <t>(17*2)*(1,57/2)/1000 "VB JV"</t>
  </si>
  <si>
    <t>114</t>
  </si>
  <si>
    <t>762137811</t>
  </si>
  <si>
    <t>Demontáž bednění svislých stěn z lišt</t>
  </si>
  <si>
    <t>1555249463</t>
  </si>
  <si>
    <t>115</t>
  </si>
  <si>
    <t>762331812</t>
  </si>
  <si>
    <t>Demontáž vázaných kcí krovů z hranolů průřezové plochy do 224 cm2</t>
  </si>
  <si>
    <t>-313055870</t>
  </si>
  <si>
    <t>116</t>
  </si>
  <si>
    <t>762332532</t>
  </si>
  <si>
    <t>Montáž vázaných kcí krovů pravidelných z řeziva hoblovaného průřezové plochy do 224 cm2</t>
  </si>
  <si>
    <t>-1795500005</t>
  </si>
  <si>
    <t>117</t>
  </si>
  <si>
    <t>60512131</t>
  </si>
  <si>
    <t>hranol stavební řezivo průřezu do 224cm2 dl 6-8m</t>
  </si>
  <si>
    <t>-1520729724</t>
  </si>
  <si>
    <t>118</t>
  </si>
  <si>
    <t>762341260</t>
  </si>
  <si>
    <t>Montáž bednění střech rovných a šikmých sklonu do 60° z palubek</t>
  </si>
  <si>
    <t>-819363990</t>
  </si>
  <si>
    <t>119</t>
  </si>
  <si>
    <t>60516100</t>
  </si>
  <si>
    <t>řezivo smrkové sušené tl 30mm</t>
  </si>
  <si>
    <t>-30975501</t>
  </si>
  <si>
    <t>120</t>
  </si>
  <si>
    <t>762341650</t>
  </si>
  <si>
    <t>Montáž bednění štítových okapových říms z hoblovaných prken</t>
  </si>
  <si>
    <t>-105701640</t>
  </si>
  <si>
    <t>121</t>
  </si>
  <si>
    <t>60516110</t>
  </si>
  <si>
    <t>řezivo modřínové sušené tl 30mm</t>
  </si>
  <si>
    <t>1634181790</t>
  </si>
  <si>
    <t>122</t>
  </si>
  <si>
    <t>762341811</t>
  </si>
  <si>
    <t>Demontáž bednění střech z prken</t>
  </si>
  <si>
    <t>-936452335</t>
  </si>
  <si>
    <t>123</t>
  </si>
  <si>
    <t>762342214</t>
  </si>
  <si>
    <t>Montáž laťování na střechách jednoduchých sklonu do 60° osové vzdálenosti do 360 mm</t>
  </si>
  <si>
    <t>1361672843</t>
  </si>
  <si>
    <t>124</t>
  </si>
  <si>
    <t>60514114</t>
  </si>
  <si>
    <t>řezivo jehličnaté lať impregnovaná dl 4 m</t>
  </si>
  <si>
    <t>264071543</t>
  </si>
  <si>
    <t>125</t>
  </si>
  <si>
    <t>762342441</t>
  </si>
  <si>
    <t>Montáž lišt trojúhelníkových nebo kontralatí na střechách sklonu do 60°</t>
  </si>
  <si>
    <t>1189422915</t>
  </si>
  <si>
    <t>126</t>
  </si>
  <si>
    <t>-1097808048</t>
  </si>
  <si>
    <t>127</t>
  </si>
  <si>
    <t>762351110</t>
  </si>
  <si>
    <t>Montáž světlíku, větráku nebo dýmníku z hraněného řeziva plochy do 100 cm2</t>
  </si>
  <si>
    <t>548401513</t>
  </si>
  <si>
    <t>128</t>
  </si>
  <si>
    <t>60512125</t>
  </si>
  <si>
    <t>hranol stavební řezivo průřezu do 120cm2 do dl 6m</t>
  </si>
  <si>
    <t>-1096681262</t>
  </si>
  <si>
    <t>129</t>
  </si>
  <si>
    <t>-1979326442</t>
  </si>
  <si>
    <t>130</t>
  </si>
  <si>
    <t>60516101</t>
  </si>
  <si>
    <t>řezivo smrkové sušené tl 50mm</t>
  </si>
  <si>
    <t>-1846145793</t>
  </si>
  <si>
    <t>131</t>
  </si>
  <si>
    <t>-1808199015</t>
  </si>
  <si>
    <t>132</t>
  </si>
  <si>
    <t>60726286</t>
  </si>
  <si>
    <t>deska dřevoštěpková OSB 3 P+D broušená tl 25mm</t>
  </si>
  <si>
    <t>-985009706</t>
  </si>
  <si>
    <t>133</t>
  </si>
  <si>
    <t>762353120</t>
  </si>
  <si>
    <t>Montáž střešního vikýře trojúhelníkového z hraněného řeziva plochy do 144 cm2</t>
  </si>
  <si>
    <t>-2103461121</t>
  </si>
  <si>
    <t>134</t>
  </si>
  <si>
    <t>60512130</t>
  </si>
  <si>
    <t>hranol stavební řezivo průřezu do 224cm2 do dl 6m</t>
  </si>
  <si>
    <t>-2112434697</t>
  </si>
  <si>
    <t>135</t>
  </si>
  <si>
    <t>762354811</t>
  </si>
  <si>
    <t>Demontáž střešních vikýřů trojúhelníkových</t>
  </si>
  <si>
    <t>575026785</t>
  </si>
  <si>
    <t>136</t>
  </si>
  <si>
    <t>762381111</t>
  </si>
  <si>
    <t>Ukotvení komínu ke krovu</t>
  </si>
  <si>
    <t>1731308378</t>
  </si>
  <si>
    <t>137</t>
  </si>
  <si>
    <t>762395000</t>
  </si>
  <si>
    <t>Spojovací prostředky krovů, bednění, laťování, nadstřešních konstrukcí</t>
  </si>
  <si>
    <t>-19082917</t>
  </si>
  <si>
    <t>138</t>
  </si>
  <si>
    <t>762411501</t>
  </si>
  <si>
    <t>Montáž olištování spár stropů hoblovanými lištami</t>
  </si>
  <si>
    <t>-1638093342</t>
  </si>
  <si>
    <t>139</t>
  </si>
  <si>
    <t>60516102</t>
  </si>
  <si>
    <t>řezivo smrkové sušené tl 60-70mm</t>
  </si>
  <si>
    <t>-44629169</t>
  </si>
  <si>
    <t>140</t>
  </si>
  <si>
    <t>762495000</t>
  </si>
  <si>
    <t>Spojovací prostředky pro montáž olištování, obložení stropů, střešních podhledů a stěn</t>
  </si>
  <si>
    <t>267804107</t>
  </si>
  <si>
    <t>141</t>
  </si>
  <si>
    <t>998762102</t>
  </si>
  <si>
    <t>Přesun hmot tonážní pro kce tesařské v objektech v do 12 m</t>
  </si>
  <si>
    <t>1126716517</t>
  </si>
  <si>
    <t>764</t>
  </si>
  <si>
    <t>Konstrukce klempířské</t>
  </si>
  <si>
    <t>142</t>
  </si>
  <si>
    <t>764001801</t>
  </si>
  <si>
    <t>Demontáž podkladního plechu do suti</t>
  </si>
  <si>
    <t>-633307017</t>
  </si>
  <si>
    <t>143</t>
  </si>
  <si>
    <t>764001821</t>
  </si>
  <si>
    <t>Demontáž krytiny ze svitků nebo tabulí do suti</t>
  </si>
  <si>
    <t>457841967</t>
  </si>
  <si>
    <t>144</t>
  </si>
  <si>
    <t>764001851</t>
  </si>
  <si>
    <t>Demontáž hřebene s větrací mřížkou nebo hřebenovým plechem do suti</t>
  </si>
  <si>
    <t>1420532790</t>
  </si>
  <si>
    <t>145</t>
  </si>
  <si>
    <t>764001891</t>
  </si>
  <si>
    <t>Demontáž úžlabí do suti</t>
  </si>
  <si>
    <t>-531252774</t>
  </si>
  <si>
    <t>146</t>
  </si>
  <si>
    <t>764002801</t>
  </si>
  <si>
    <t>Demontáž závětrné lišty do suti</t>
  </si>
  <si>
    <t>-1923608607</t>
  </si>
  <si>
    <t>147</t>
  </si>
  <si>
    <t>764002812</t>
  </si>
  <si>
    <t>Demontáž okapového plechu do suti v krytině skládané</t>
  </si>
  <si>
    <t>2117296078</t>
  </si>
  <si>
    <t>148</t>
  </si>
  <si>
    <t>764002821</t>
  </si>
  <si>
    <t>Demontáž střešního výlezu do suti</t>
  </si>
  <si>
    <t>-1715330461</t>
  </si>
  <si>
    <t>149</t>
  </si>
  <si>
    <t>764002871</t>
  </si>
  <si>
    <t>Demontáž lemování zdí do suti</t>
  </si>
  <si>
    <t>-1375030824</t>
  </si>
  <si>
    <t>150</t>
  </si>
  <si>
    <t>764002881</t>
  </si>
  <si>
    <t>Demontáž lemování střešních prostupů do suti</t>
  </si>
  <si>
    <t>-10645168</t>
  </si>
  <si>
    <t>151</t>
  </si>
  <si>
    <t>764003801</t>
  </si>
  <si>
    <t>Demontáž lemování trub, konzol, držáků, ventilačních nástavců a jiných kusových prvků do suti</t>
  </si>
  <si>
    <t>517923239</t>
  </si>
  <si>
    <t>152</t>
  </si>
  <si>
    <t>764004801</t>
  </si>
  <si>
    <t>Demontáž podokapního žlabu do suti</t>
  </si>
  <si>
    <t>277888903</t>
  </si>
  <si>
    <t>153</t>
  </si>
  <si>
    <t>764004861</t>
  </si>
  <si>
    <t>Demontáž svodu do suti</t>
  </si>
  <si>
    <t>1657925322</t>
  </si>
  <si>
    <t>154</t>
  </si>
  <si>
    <t>764011431</t>
  </si>
  <si>
    <t>Vyztužení klempířských prvků z Pz plechu přídavnou drážkou pod vláknocementovou krytinu</t>
  </si>
  <si>
    <t>1314322026</t>
  </si>
  <si>
    <t>155</t>
  </si>
  <si>
    <t>764011614</t>
  </si>
  <si>
    <t>Podkladní plech z Pz s upraveným povrchem rš 330 mm</t>
  </si>
  <si>
    <t>433604184</t>
  </si>
  <si>
    <t>156</t>
  </si>
  <si>
    <t>764011615</t>
  </si>
  <si>
    <t>Podkladní plech z Pz s upraveným povrchem rš 400 mm</t>
  </si>
  <si>
    <t>1397827384</t>
  </si>
  <si>
    <t>157</t>
  </si>
  <si>
    <t>764011617</t>
  </si>
  <si>
    <t>Podkladní plech z Pz s upraveným povrchem rš 670 mm</t>
  </si>
  <si>
    <t>1761262610</t>
  </si>
  <si>
    <t>158</t>
  </si>
  <si>
    <t>764101163</t>
  </si>
  <si>
    <t>Montáž krytiny střechy rovné ze šablon do 10 ks/m2 do 60°</t>
  </si>
  <si>
    <t>-800073152</t>
  </si>
  <si>
    <t>159</t>
  </si>
  <si>
    <t>553502.0Z</t>
  </si>
  <si>
    <t>Příponka tašky DEKTILE 375 včetně spojovacího materiálu</t>
  </si>
  <si>
    <t>1744876280</t>
  </si>
  <si>
    <t>7250*2 "základní taška"</t>
  </si>
  <si>
    <t>124*2 "Větrací taška"</t>
  </si>
  <si>
    <t>275*2 "okapní taška"</t>
  </si>
  <si>
    <t>465*2 "hřebenová taška"</t>
  </si>
  <si>
    <t>365*2 "štítová taška"</t>
  </si>
  <si>
    <t>465 "hřebenová krytka"</t>
  </si>
  <si>
    <t>706*2 "univerzální montážní taška"</t>
  </si>
  <si>
    <t>160</t>
  </si>
  <si>
    <t>553502.1Z</t>
  </si>
  <si>
    <t>Základní taška DEKTILE 375 PU 50, RAL 7024</t>
  </si>
  <si>
    <t>-17907304</t>
  </si>
  <si>
    <t>1600 "(6,85*13*2)*8,16*1,1 VB SZ"</t>
  </si>
  <si>
    <t>3500 "((7,5*25*2)-((5,4*10,4)/2)+(((5,9*4,85)/2)*2)+(5,9*0,65*2))*8,16*1,1 VB střed"</t>
  </si>
  <si>
    <t>1800 "(6,85*14,5*2)*8,16*1,1 VB JV"</t>
  </si>
  <si>
    <t>350 "(((((1,75*2,4)/2)*2)*9))*8,16*1,1 VB vikýře"</t>
  </si>
  <si>
    <t>161</t>
  </si>
  <si>
    <t>553502.2Z</t>
  </si>
  <si>
    <t>Větrací taška DEKTILE 375 PU 50, RAL 7024</t>
  </si>
  <si>
    <t>-90608810</t>
  </si>
  <si>
    <t>15*2 "VB SZ"</t>
  </si>
  <si>
    <t>28+10*2+6*2 "VB střed"</t>
  </si>
  <si>
    <t>17*2 "VB JV"</t>
  </si>
  <si>
    <t>162</t>
  </si>
  <si>
    <t>553502.3Z</t>
  </si>
  <si>
    <t>Okapní taška DEKTILE 375 PU 50, RAL 7024</t>
  </si>
  <si>
    <t>1928851909</t>
  </si>
  <si>
    <t>75 "(12,88*2)*2,5*1,1 VB SZ"</t>
  </si>
  <si>
    <t xml:space="preserve">80 "(14,21*2)*2,5*1,1  VB JV"</t>
  </si>
  <si>
    <t>120 "(24,92+7,3+0,65+0,65+7,3)*2,5*1,1 VB střed"</t>
  </si>
  <si>
    <t>163</t>
  </si>
  <si>
    <t>553502.4Z</t>
  </si>
  <si>
    <t>Hřebenová taška DEKTILE 375 PU 50, RAL 7024</t>
  </si>
  <si>
    <t>1576948863</t>
  </si>
  <si>
    <t>170 "(24,92*2+5,5*2)*2,5*1,1 VB střed"</t>
  </si>
  <si>
    <t>140 "(2,75*2*9)*2,5*1,1 VB vikýř"</t>
  </si>
  <si>
    <t>164</t>
  </si>
  <si>
    <t>553502.5Z</t>
  </si>
  <si>
    <t>Štítová taška DEKTILE 375 PU 50, RAL 7024</t>
  </si>
  <si>
    <t>1418142644</t>
  </si>
  <si>
    <t>80 "(6,85*2*2)*2,5*1,1 VB SZ"</t>
  </si>
  <si>
    <t>120 "(7,5*2*2+5,9*2)*2,5*1,1 VB střed"</t>
  </si>
  <si>
    <t>80 "(6,85*2*2)*2,5*1,1 VB JV"</t>
  </si>
  <si>
    <t>85 "(1,6*2)*9*2,5*1,1 VB vikýř"</t>
  </si>
  <si>
    <t>165</t>
  </si>
  <si>
    <t>553502.6Z</t>
  </si>
  <si>
    <t>Hřebenová krytka DEKTILE 375 PU 50, RAL 7024</t>
  </si>
  <si>
    <t>-129718875</t>
  </si>
  <si>
    <t>166</t>
  </si>
  <si>
    <t>553502.7Z</t>
  </si>
  <si>
    <t>Univerzální montážní taška DEKTILE 375 SP 25, RAL 3011</t>
  </si>
  <si>
    <t>409088487</t>
  </si>
  <si>
    <t>" stoupací plošina"</t>
  </si>
  <si>
    <t>15*2 "VB SZ stoupací plošina"</t>
  </si>
  <si>
    <t>25*2 "VB střed stoupací plošina"</t>
  </si>
  <si>
    <t>1*2 "VB JZ stoupací plošina"</t>
  </si>
  <si>
    <t>"sněhový lopatkový zachytávač"</t>
  </si>
  <si>
    <t>80*2 "(6,85*2*2)*2,5*1,1 VB SZ"</t>
  </si>
  <si>
    <t>120*2 "(7,5*2*2+5,9*2)*2,5*1,1 VB střed"</t>
  </si>
  <si>
    <t>80*2 "(6,85*2*2)*2,5*1,1 VB JV"</t>
  </si>
  <si>
    <t>167</t>
  </si>
  <si>
    <t>5107042399</t>
  </si>
  <si>
    <t>Střešní výlez 600x600mm</t>
  </si>
  <si>
    <t>1724415890</t>
  </si>
  <si>
    <t>168</t>
  </si>
  <si>
    <t>5107043350</t>
  </si>
  <si>
    <t>Anténní prostup - zakázková výroba</t>
  </si>
  <si>
    <t>848819468</t>
  </si>
  <si>
    <t>6+3 "anténa"</t>
  </si>
  <si>
    <t>6 "hromosvod"</t>
  </si>
  <si>
    <t>169</t>
  </si>
  <si>
    <t>5107043100</t>
  </si>
  <si>
    <t>Odvětrávací komínek - zakázková výroba</t>
  </si>
  <si>
    <t>-36457818</t>
  </si>
  <si>
    <t>5 "odvětrání ZTI"</t>
  </si>
  <si>
    <t>170</t>
  </si>
  <si>
    <t>5107043.02Z</t>
  </si>
  <si>
    <t>Prostupová manžeta 6 - 70 mm - RAL</t>
  </si>
  <si>
    <t>-878072081</t>
  </si>
  <si>
    <t>171</t>
  </si>
  <si>
    <t>5107043.04Z</t>
  </si>
  <si>
    <t>Prostupová manžeta 70 - 170 mm - RAL</t>
  </si>
  <si>
    <t>-384569856</t>
  </si>
  <si>
    <t>5 "kanalizace"</t>
  </si>
  <si>
    <t>172</t>
  </si>
  <si>
    <t>55350173</t>
  </si>
  <si>
    <t>přechodový prvek k odvětrávacímu komínku pro plechové krytiny plast</t>
  </si>
  <si>
    <t>430494341</t>
  </si>
  <si>
    <t>5+3</t>
  </si>
  <si>
    <t>173</t>
  </si>
  <si>
    <t>55350172</t>
  </si>
  <si>
    <t>flexi přípojka pro odvětrávací komínek D 110mm</t>
  </si>
  <si>
    <t>-534982216</t>
  </si>
  <si>
    <t>174</t>
  </si>
  <si>
    <t>5107043.2Z</t>
  </si>
  <si>
    <t>Stoupací plošina RAL 1000/250/40 mm</t>
  </si>
  <si>
    <t>-1739394006</t>
  </si>
  <si>
    <t>15 "VB SZ stoupací plošina"</t>
  </si>
  <si>
    <t>25 "VB střed stoupací plošina"</t>
  </si>
  <si>
    <t>1 "VB JZ stoupací plošina"</t>
  </si>
  <si>
    <t>175</t>
  </si>
  <si>
    <t>5107043.3Z</t>
  </si>
  <si>
    <t>Vzpěra soupací plošiny s podpěrou RAL</t>
  </si>
  <si>
    <t>-1982705559</t>
  </si>
  <si>
    <t>176</t>
  </si>
  <si>
    <t>5107043.4Z</t>
  </si>
  <si>
    <t>Spojka pro stoupací plošinu (pár) RAL</t>
  </si>
  <si>
    <t>-1151065823</t>
  </si>
  <si>
    <t>6 "VB SZ stoupací plošina"</t>
  </si>
  <si>
    <t>5+8 "VB střed stoupací plošina"</t>
  </si>
  <si>
    <t>0 "VB JZ stoupací plošina"</t>
  </si>
  <si>
    <t>177</t>
  </si>
  <si>
    <t>5107043.7Z</t>
  </si>
  <si>
    <t>Zachytávač lopatkový RAL</t>
  </si>
  <si>
    <t>825683148</t>
  </si>
  <si>
    <t>178</t>
  </si>
  <si>
    <t>764111641</t>
  </si>
  <si>
    <t>Krytina střechy rovné drážkováním ze svitků z Pz plechu s povrchovou úpravou do rš 670 mm sklonu do 30° - RAL 7024</t>
  </si>
  <si>
    <t>1665966693</t>
  </si>
  <si>
    <t>179</t>
  </si>
  <si>
    <t>764111691</t>
  </si>
  <si>
    <t>Příplatek k cenám krytiny z Pz plechu s povrchovou úpravou za těsnění drážek sklonu do 10°</t>
  </si>
  <si>
    <t>-550106377</t>
  </si>
  <si>
    <t>180</t>
  </si>
  <si>
    <t>55350118</t>
  </si>
  <si>
    <t>komínek odvětrávací pro plechové krytiny D 110mm</t>
  </si>
  <si>
    <t>537199691</t>
  </si>
  <si>
    <t>1+2 "odvětrání kanalizace pro plechové krytiny"</t>
  </si>
  <si>
    <t>181</t>
  </si>
  <si>
    <t>7642116.1Z</t>
  </si>
  <si>
    <t>Oplechování nevětraného hřebene z Pz s povrchovou úpravou s hřebenovým plechem rš 600 mm</t>
  </si>
  <si>
    <t>-687600637</t>
  </si>
  <si>
    <t>182</t>
  </si>
  <si>
    <t>764211613</t>
  </si>
  <si>
    <t>Oplechování větraného hřebene s těsněním a perforovaným plechem z Pz s povrch úpravou rš 250 mm</t>
  </si>
  <si>
    <t>-1514213480</t>
  </si>
  <si>
    <t>183</t>
  </si>
  <si>
    <t>764211631</t>
  </si>
  <si>
    <t>Oplechování nevětraného hřebene z Pz s povrchovou úpravou spojením na dvojitou stojatou drážku</t>
  </si>
  <si>
    <t>2047389670</t>
  </si>
  <si>
    <t>184</t>
  </si>
  <si>
    <t>764211636</t>
  </si>
  <si>
    <t>Oplechování nevětraného hřebene z Pz s povrchovou úpravou s hřebenovým plechem rš 500 mm</t>
  </si>
  <si>
    <t>-607044784</t>
  </si>
  <si>
    <t>185</t>
  </si>
  <si>
    <t>764212606</t>
  </si>
  <si>
    <t>Oplechování úžlabí z Pz s povrchovou úpravou rš 500 mm</t>
  </si>
  <si>
    <t>1539289339</t>
  </si>
  <si>
    <t>186</t>
  </si>
  <si>
    <t>764212607</t>
  </si>
  <si>
    <t>Oplechování úžlabí z Pz s povrchovou úpravou rš 670 mm</t>
  </si>
  <si>
    <t>-1283022785</t>
  </si>
  <si>
    <t>187</t>
  </si>
  <si>
    <t>764212633</t>
  </si>
  <si>
    <t>Oplechování štítu závětrnou lištou z Pz s povrchovou úpravou rš 250 mm</t>
  </si>
  <si>
    <t>1558121252</t>
  </si>
  <si>
    <t>188</t>
  </si>
  <si>
    <t>764212635</t>
  </si>
  <si>
    <t>Oplechování štítu závětrnou lištou z Pz s povrchovou úpravou rš 400 mm</t>
  </si>
  <si>
    <t>-1752751871</t>
  </si>
  <si>
    <t>189</t>
  </si>
  <si>
    <t>764212665</t>
  </si>
  <si>
    <t>Oplechování rovné okapové hrany z Pz s povrchovou úpravou rš 400 mm</t>
  </si>
  <si>
    <t>281324932</t>
  </si>
  <si>
    <t>190</t>
  </si>
  <si>
    <t>764213652</t>
  </si>
  <si>
    <t>Střešní výlez pro krytinu skládanou nebo plechovou z Pz s povrchovou úpravou</t>
  </si>
  <si>
    <t>-984216712</t>
  </si>
  <si>
    <t>191</t>
  </si>
  <si>
    <t>764311613</t>
  </si>
  <si>
    <t>Lemování rovných zdí střech s krytinou skládanou z Pz s povrchovou úpravou rš 250 mm</t>
  </si>
  <si>
    <t>-815324573</t>
  </si>
  <si>
    <t>192</t>
  </si>
  <si>
    <t>764311614</t>
  </si>
  <si>
    <t>Lemování rovných zdí střech s krytinou skládanou z Pz s povrchovou úpravou rš 330 mm</t>
  </si>
  <si>
    <t>924806492</t>
  </si>
  <si>
    <t>193</t>
  </si>
  <si>
    <t>764311615</t>
  </si>
  <si>
    <t>Lemování rovných zdí střech s krytinou skládanou z Pz s povrchovou úpravou rš 400 mm</t>
  </si>
  <si>
    <t>602933672</t>
  </si>
  <si>
    <t>194</t>
  </si>
  <si>
    <t>764312614</t>
  </si>
  <si>
    <t>Spodní lemování rovných zdí střech s krytinou skládanou z Pz s povrchovou úpravou rš 330 mm</t>
  </si>
  <si>
    <t>80955112</t>
  </si>
  <si>
    <t>195</t>
  </si>
  <si>
    <t>764314612</t>
  </si>
  <si>
    <t>Lemování prostupů střech s krytinou skládanou nebo plechovou bez lišty z Pz s povrchovou úpravou</t>
  </si>
  <si>
    <t>-589913602</t>
  </si>
  <si>
    <t>196</t>
  </si>
  <si>
    <t>764315624</t>
  </si>
  <si>
    <t>Lemování trub, konzol,držáků z Pz s povrch úpravou střech s krytinou skládanou D do 200 mm</t>
  </si>
  <si>
    <t>1783592409</t>
  </si>
  <si>
    <t>197</t>
  </si>
  <si>
    <t>764315634</t>
  </si>
  <si>
    <t>Lemování trub prostupovou manžetou z Pz s povrch úpravou střech s krytinou skládanou D do 200 mm</t>
  </si>
  <si>
    <t>-1200884504</t>
  </si>
  <si>
    <t>198</t>
  </si>
  <si>
    <t>764511603</t>
  </si>
  <si>
    <t>Žlab podokapní půlkruhový z Pz s povrchovou úpravou rš 400 mm</t>
  </si>
  <si>
    <t>845557711</t>
  </si>
  <si>
    <t>199</t>
  </si>
  <si>
    <t>764511643</t>
  </si>
  <si>
    <t>Kotlík oválný (trychtýřový) pro podokapní žlaby z Pz s povrchovou úpravou 330/120 mm</t>
  </si>
  <si>
    <t>439197104</t>
  </si>
  <si>
    <t>200</t>
  </si>
  <si>
    <t>764518623</t>
  </si>
  <si>
    <t>Svody kruhové včetně objímek, kolen, odskoků z Pz s povrchovou úpravou průměru 120 mm</t>
  </si>
  <si>
    <t>-623758479</t>
  </si>
  <si>
    <t>201</t>
  </si>
  <si>
    <t>998764102</t>
  </si>
  <si>
    <t>Přesun hmot tonážní pro konstrukce klempířské v objektech v do 12 m</t>
  </si>
  <si>
    <t>817699804</t>
  </si>
  <si>
    <t>765</t>
  </si>
  <si>
    <t>Krytina skládaná</t>
  </si>
  <si>
    <t>202</t>
  </si>
  <si>
    <t>765131801</t>
  </si>
  <si>
    <t>Demontáž vláknocementové skládané krytiny sklonu do 30° do suti - AZBEST</t>
  </si>
  <si>
    <t>-924022643</t>
  </si>
  <si>
    <t>203</t>
  </si>
  <si>
    <t>765131821</t>
  </si>
  <si>
    <t>Demontáž hřebene nebo nároží z hřebenáčů vláknocementové skládané krytiny sklonu do 30° do suti - AZBEST</t>
  </si>
  <si>
    <t>-1566733225</t>
  </si>
  <si>
    <t>204</t>
  </si>
  <si>
    <t>765135031</t>
  </si>
  <si>
    <t>Montáž držáku hromosvodu skládané vláknocementové krytiny</t>
  </si>
  <si>
    <t>-16877386</t>
  </si>
  <si>
    <t>205</t>
  </si>
  <si>
    <t>59660654</t>
  </si>
  <si>
    <t>držák hromosvodu hřebenáčový</t>
  </si>
  <si>
    <t>-1187052535</t>
  </si>
  <si>
    <t>60 "12,88+24,92+14,21+5,45 VB"</t>
  </si>
  <si>
    <t>25 "2,75*9"</t>
  </si>
  <si>
    <t>206</t>
  </si>
  <si>
    <t>59660653</t>
  </si>
  <si>
    <t>držák hromosvodu posuvné pálené krytiny</t>
  </si>
  <si>
    <t>-282717123</t>
  </si>
  <si>
    <t>55 "6,85*8"</t>
  </si>
  <si>
    <t>30 "7,5*4"</t>
  </si>
  <si>
    <t>207</t>
  </si>
  <si>
    <t>765191001</t>
  </si>
  <si>
    <t>Montáž pojistné hydroizolační nebo parotěsné fólie kladené ve sklonu do 20° lepením na bednění nebo izolaci</t>
  </si>
  <si>
    <t>307600767</t>
  </si>
  <si>
    <t>208</t>
  </si>
  <si>
    <t>2600401120</t>
  </si>
  <si>
    <t>DEKTEN METAL PLUS II (37,5m2/bal.)</t>
  </si>
  <si>
    <t>-341263116</t>
  </si>
  <si>
    <t>209</t>
  </si>
  <si>
    <t>765191051</t>
  </si>
  <si>
    <t>Montáž pojistné hydroizolační nebo parotěsné fólie hřebene větrané střechy</t>
  </si>
  <si>
    <t>-1938113125</t>
  </si>
  <si>
    <t>210</t>
  </si>
  <si>
    <t>59164004</t>
  </si>
  <si>
    <t>pás větrací pod hřebenáč barevný</t>
  </si>
  <si>
    <t>-1200065165</t>
  </si>
  <si>
    <t>211</t>
  </si>
  <si>
    <t>765191071</t>
  </si>
  <si>
    <t>Montáž pojistné hydroizolační nebo parotěsné fólie okapu</t>
  </si>
  <si>
    <t>1862156720</t>
  </si>
  <si>
    <t>212</t>
  </si>
  <si>
    <t>765192001</t>
  </si>
  <si>
    <t>Nouzové (provizorní) zakrytí střechy plachtou</t>
  </si>
  <si>
    <t>-1103478005</t>
  </si>
  <si>
    <t>213</t>
  </si>
  <si>
    <t>998765102</t>
  </si>
  <si>
    <t>Přesun hmot tonážní pro krytiny skládané v objektech v do 12 m</t>
  </si>
  <si>
    <t>1058676806</t>
  </si>
  <si>
    <t>766</t>
  </si>
  <si>
    <t>Konstrukce truhlářské</t>
  </si>
  <si>
    <t>214</t>
  </si>
  <si>
    <t>766622211</t>
  </si>
  <si>
    <t>Montáž plastových oken plochy do 1 m2 pevných s rámem do dřevěné konstrukce</t>
  </si>
  <si>
    <t>-1109154021</t>
  </si>
  <si>
    <t>215</t>
  </si>
  <si>
    <t>6113010.2Z</t>
  </si>
  <si>
    <t>okno plastové trojúhelníkové 1600/900 mm - kompletizované viz. specifikace výrobků pozice "O02"</t>
  </si>
  <si>
    <t>-1447955954</t>
  </si>
  <si>
    <t>9 "O02"</t>
  </si>
  <si>
    <t>216</t>
  </si>
  <si>
    <t>766674810</t>
  </si>
  <si>
    <t>Demontáž střešního okna hladká krytina do 30°</t>
  </si>
  <si>
    <t>784218750</t>
  </si>
  <si>
    <t>217</t>
  </si>
  <si>
    <t>998766102</t>
  </si>
  <si>
    <t>Přesun hmot tonážní pro konstrukce truhlářské v objektech v do 12 m</t>
  </si>
  <si>
    <t>-1062749906</t>
  </si>
  <si>
    <t>767</t>
  </si>
  <si>
    <t>Konstrukce zámečnické</t>
  </si>
  <si>
    <t>218</t>
  </si>
  <si>
    <t>7678101.1Z</t>
  </si>
  <si>
    <t>Montáž mřížek větracích čtyřhranných průřezu do 0,09 m2</t>
  </si>
  <si>
    <t>-94327815</t>
  </si>
  <si>
    <t>219</t>
  </si>
  <si>
    <t>553414.3Z</t>
  </si>
  <si>
    <t>fasádní nerezoavá větrací mřížka se síťovinou 400 x 550 mm</t>
  </si>
  <si>
    <t>-1085604385</t>
  </si>
  <si>
    <t>1 "Z03"</t>
  </si>
  <si>
    <t>220</t>
  </si>
  <si>
    <t>7678101.2Z</t>
  </si>
  <si>
    <t xml:space="preserve">Montáž větracích mřížek ocelových  čtyřhranných, průřezu přes 0,09 do 0,36 m2</t>
  </si>
  <si>
    <t>310183994</t>
  </si>
  <si>
    <t>221</t>
  </si>
  <si>
    <t>159452.1Z</t>
  </si>
  <si>
    <t>plech děrovaný tahokov nerez - sklepní dvířka 400/900 mm se zámkem včetně rámu</t>
  </si>
  <si>
    <t>-320843014</t>
  </si>
  <si>
    <t>222</t>
  </si>
  <si>
    <t>767810113</t>
  </si>
  <si>
    <t>-1606785597</t>
  </si>
  <si>
    <t>223</t>
  </si>
  <si>
    <t>55341425</t>
  </si>
  <si>
    <t>mřížka větrací nerezová se síťovinou 250x250mm</t>
  </si>
  <si>
    <t>-1481190829</t>
  </si>
  <si>
    <t>2 "Z01"</t>
  </si>
  <si>
    <t>224</t>
  </si>
  <si>
    <t>553414.2Z</t>
  </si>
  <si>
    <t>mřížka větrací nerezová 300 x 300 se síťovinou</t>
  </si>
  <si>
    <t>-57269769</t>
  </si>
  <si>
    <t>4 "Z02"</t>
  </si>
  <si>
    <t>225</t>
  </si>
  <si>
    <t>553414.4Z</t>
  </si>
  <si>
    <t>fasádní nerezoavá dvířka 200 x 350 mm, uzamikací</t>
  </si>
  <si>
    <t>56284735</t>
  </si>
  <si>
    <t>1 "Z04"</t>
  </si>
  <si>
    <t>226</t>
  </si>
  <si>
    <t>767810811</t>
  </si>
  <si>
    <t>Demontáž mřížek větracích ocelových čtyřhranných nebo kruhových</t>
  </si>
  <si>
    <t>-389148582</t>
  </si>
  <si>
    <t>227</t>
  </si>
  <si>
    <t>767991.1Z</t>
  </si>
  <si>
    <t>Opravy zámečnických konstrukcí ostatní - samostatné svařování</t>
  </si>
  <si>
    <t>1362038215</t>
  </si>
  <si>
    <t>228</t>
  </si>
  <si>
    <t>767995113</t>
  </si>
  <si>
    <t>Montáž atypických zámečnických konstrukcí hmotnosti do 20 kg</t>
  </si>
  <si>
    <t>-15729328</t>
  </si>
  <si>
    <t>229</t>
  </si>
  <si>
    <t>484665.1Z</t>
  </si>
  <si>
    <t>zámečnické prvky fasády a střešního pláště - stožár antény, konzole</t>
  </si>
  <si>
    <t>2121197918</t>
  </si>
  <si>
    <t>6*20 "zámečnické prvky fasády a střešního pláště - stožár antény, konzole"</t>
  </si>
  <si>
    <t>230</t>
  </si>
  <si>
    <t>484665.2Z</t>
  </si>
  <si>
    <t>stožár antény - žárově zinkovaný včetně úchytů</t>
  </si>
  <si>
    <t>kpl</t>
  </si>
  <si>
    <t>1500096690</t>
  </si>
  <si>
    <t>231</t>
  </si>
  <si>
    <t>767995114</t>
  </si>
  <si>
    <t>Montáž atypických zámečnických konstrukcí hmotnosti do 50 kg</t>
  </si>
  <si>
    <t>-1197931197</t>
  </si>
  <si>
    <t>232</t>
  </si>
  <si>
    <t>549341.1Z</t>
  </si>
  <si>
    <t>držák světelné tabule označení železniční stanice - nerezová kce.</t>
  </si>
  <si>
    <t>-698181179</t>
  </si>
  <si>
    <t>1 "držák světelné tabule označení železniční stanice"</t>
  </si>
  <si>
    <t>233</t>
  </si>
  <si>
    <t>767996801</t>
  </si>
  <si>
    <t>Demontáž atypických zámečnických konstrukcí rozebráním hmotnosti jednotlivých dílů do 50 kg</t>
  </si>
  <si>
    <t>-511428977</t>
  </si>
  <si>
    <t>234</t>
  </si>
  <si>
    <t>998767102</t>
  </si>
  <si>
    <t>Přesun hmot tonážní pro zámečnické konstrukce v objektech v do 12 m</t>
  </si>
  <si>
    <t>-1346778243</t>
  </si>
  <si>
    <t>781</t>
  </si>
  <si>
    <t>Dokončovací práce - obklady</t>
  </si>
  <si>
    <t>235</t>
  </si>
  <si>
    <t>781734112</t>
  </si>
  <si>
    <t>Montáž obkladů vnějších z obkladaček cihelných do 85 ks/m2 lepené flexibilním lepidlem</t>
  </si>
  <si>
    <t>476439328</t>
  </si>
  <si>
    <t>236</t>
  </si>
  <si>
    <t>59623114.KLC</t>
  </si>
  <si>
    <t>pásek obkladový Klinker Röben NFPS 17 - červenohnědý melír hladký 24x7,1x1,4 cm</t>
  </si>
  <si>
    <t>-596731688</t>
  </si>
  <si>
    <t>783</t>
  </si>
  <si>
    <t>Dokončovací práce - nátěry</t>
  </si>
  <si>
    <t>237</t>
  </si>
  <si>
    <t>783206805</t>
  </si>
  <si>
    <t>Odstranění nátěrů z tesařských konstrukcí opálením</t>
  </si>
  <si>
    <t>-150536130</t>
  </si>
  <si>
    <t>238</t>
  </si>
  <si>
    <t>783214101</t>
  </si>
  <si>
    <t>Základní jednonásobný syntetický nátěr tesařských konstrukcí</t>
  </si>
  <si>
    <t>-1595321517</t>
  </si>
  <si>
    <t>239</t>
  </si>
  <si>
    <t>783217101</t>
  </si>
  <si>
    <t>Krycí jednonásobný syntetický nátěr tesařských konstrukcí</t>
  </si>
  <si>
    <t>214088391</t>
  </si>
  <si>
    <t>240</t>
  </si>
  <si>
    <t>783306805</t>
  </si>
  <si>
    <t>Odstranění nátěru ze zámečnických konstrukcí opálením</t>
  </si>
  <si>
    <t>-1374310510</t>
  </si>
  <si>
    <t>241</t>
  </si>
  <si>
    <t>783314101</t>
  </si>
  <si>
    <t>Základní jednonásobný syntetický nátěr zámečnických konstrukcí</t>
  </si>
  <si>
    <t>-1368014609</t>
  </si>
  <si>
    <t>242</t>
  </si>
  <si>
    <t>783315101</t>
  </si>
  <si>
    <t>Mezinátěr jednonásobný syntetický standardní zámečnických konstrukcí</t>
  </si>
  <si>
    <t>-590474781</t>
  </si>
  <si>
    <t>243</t>
  </si>
  <si>
    <t>783317101</t>
  </si>
  <si>
    <t>Krycí jednonásobný syntetický standardní nátěr zámečnických konstrukcí</t>
  </si>
  <si>
    <t>1801048863</t>
  </si>
  <si>
    <t>244</t>
  </si>
  <si>
    <t>783806807.1</t>
  </si>
  <si>
    <t>Odstranění nátěrů z omítek odstraňovačem nátěrů - Pasta AGE</t>
  </si>
  <si>
    <t>1494337317</t>
  </si>
  <si>
    <t>245</t>
  </si>
  <si>
    <t>783806807.2</t>
  </si>
  <si>
    <t>Odstranění nátěrů z omítek odstraňovačem nátěrů - CLEAN FP / FASSADENREINIGER - PASTE</t>
  </si>
  <si>
    <t>76500101</t>
  </si>
  <si>
    <t>246</t>
  </si>
  <si>
    <t>783806809</t>
  </si>
  <si>
    <t>Odstranění nátěrů z omítek okartáčováním</t>
  </si>
  <si>
    <t>1247651336</t>
  </si>
  <si>
    <t>247</t>
  </si>
  <si>
    <t>783817.1Z</t>
  </si>
  <si>
    <t>Krycí (ochranný ) nátěr kamene a režného zdiva - Funcosil FC</t>
  </si>
  <si>
    <t>-1812943637</t>
  </si>
  <si>
    <t>248</t>
  </si>
  <si>
    <t>783823183</t>
  </si>
  <si>
    <t>Penetrační silikátový nátěr omítek stupně členitosti 5</t>
  </si>
  <si>
    <t>977623763</t>
  </si>
  <si>
    <t>249</t>
  </si>
  <si>
    <t>783827483</t>
  </si>
  <si>
    <t>Krycí dvojnásobný silikátový nátěr omítek stupně členitosti 5</t>
  </si>
  <si>
    <t>-408335503</t>
  </si>
  <si>
    <t>Práce a dodávky M</t>
  </si>
  <si>
    <t>46-M</t>
  </si>
  <si>
    <t>Zemní práce při extr.mont.pracích</t>
  </si>
  <si>
    <t>250</t>
  </si>
  <si>
    <t>460010025</t>
  </si>
  <si>
    <t>Vytyčení trasy inženýrských sítí v zastavěném prostoru</t>
  </si>
  <si>
    <t>km</t>
  </si>
  <si>
    <t>-1285798482</t>
  </si>
  <si>
    <t>HZS</t>
  </si>
  <si>
    <t>Hodinové zúčtovací sazby</t>
  </si>
  <si>
    <t>251</t>
  </si>
  <si>
    <t>HZS1211</t>
  </si>
  <si>
    <t>Hodinová zúčtovací sazba kopáč nekvalifikovaný</t>
  </si>
  <si>
    <t>hod</t>
  </si>
  <si>
    <t>262144</t>
  </si>
  <si>
    <t>254438805</t>
  </si>
  <si>
    <t>252</t>
  </si>
  <si>
    <t>HZS1212</t>
  </si>
  <si>
    <t>Hodinová zúčtovací sazba kopáč</t>
  </si>
  <si>
    <t>743040100</t>
  </si>
  <si>
    <t>253</t>
  </si>
  <si>
    <t>HZS1312</t>
  </si>
  <si>
    <t>Hodinová zúčtovací sazba omítkář - štukatér</t>
  </si>
  <si>
    <t>1114481036</t>
  </si>
  <si>
    <t>254</t>
  </si>
  <si>
    <t>HZS2121</t>
  </si>
  <si>
    <t>Hodinová zúčtovací sazba truhlář</t>
  </si>
  <si>
    <t>1322851378</t>
  </si>
  <si>
    <t>255</t>
  </si>
  <si>
    <t>HZS2122</t>
  </si>
  <si>
    <t>Hodinová zúčtovací sazba truhlář odborný</t>
  </si>
  <si>
    <t>-1148740922</t>
  </si>
  <si>
    <t>256</t>
  </si>
  <si>
    <t>HZS2131</t>
  </si>
  <si>
    <t>Hodinová zúčtovací sazba zámečník</t>
  </si>
  <si>
    <t>1721920483</t>
  </si>
  <si>
    <t>257</t>
  </si>
  <si>
    <t>HZS2132</t>
  </si>
  <si>
    <t>Hodinová zúčtovací sazba zámečník odborný</t>
  </si>
  <si>
    <t>-692681085</t>
  </si>
  <si>
    <t>258</t>
  </si>
  <si>
    <t>404135.1Z</t>
  </si>
  <si>
    <t>Směrová tabule dle SM 118, včetně upevnění - kompletizovaná</t>
  </si>
  <si>
    <t>-739997423</t>
  </si>
  <si>
    <t>1 "směrová tabule včetně upevnění"</t>
  </si>
  <si>
    <t>259</t>
  </si>
  <si>
    <t>404135.2Z</t>
  </si>
  <si>
    <t>Základní piktogramy dle SM 118, včetně upevnění - kompletizované</t>
  </si>
  <si>
    <t>460413723</t>
  </si>
  <si>
    <t>7 "základní piktogramy dl SM 118"</t>
  </si>
  <si>
    <t>260</t>
  </si>
  <si>
    <t>553435.1Z</t>
  </si>
  <si>
    <t>dvířka se zámkem EL skříně KS12 kovové včetně nátěru</t>
  </si>
  <si>
    <t>613757508</t>
  </si>
  <si>
    <t>1 "dvířka KS 12"</t>
  </si>
  <si>
    <t>261</t>
  </si>
  <si>
    <t>HZS2151</t>
  </si>
  <si>
    <t>Hodinová zúčtovací sazba klempíř</t>
  </si>
  <si>
    <t>-1587907940</t>
  </si>
  <si>
    <t>262</t>
  </si>
  <si>
    <t>HZS2152</t>
  </si>
  <si>
    <t>Hodinová zúčtovací sazba klempíř odborný</t>
  </si>
  <si>
    <t>1251953021</t>
  </si>
  <si>
    <t>263</t>
  </si>
  <si>
    <t>HZS2221</t>
  </si>
  <si>
    <t>Hodinová zúčtovací sazba elektrikář</t>
  </si>
  <si>
    <t>-873711276</t>
  </si>
  <si>
    <t>264</t>
  </si>
  <si>
    <t>HZS2222</t>
  </si>
  <si>
    <t>Hodinová zúčtovací sazba elektrikář odborný</t>
  </si>
  <si>
    <t>-838735383</t>
  </si>
  <si>
    <t>265</t>
  </si>
  <si>
    <t>34111094</t>
  </si>
  <si>
    <t>kabel silový s Cu jádrem 1 kV 5x2,5mm2</t>
  </si>
  <si>
    <t>-1061960569</t>
  </si>
  <si>
    <t>266</t>
  </si>
  <si>
    <t>34872.1Z</t>
  </si>
  <si>
    <t>Světelná tabule dle SM 118 - označení žst Protivín kompletizované - konstrukce z nerezu</t>
  </si>
  <si>
    <t>1793881313</t>
  </si>
  <si>
    <t>267</t>
  </si>
  <si>
    <t>34872.2Z</t>
  </si>
  <si>
    <t>Světelná tabule dle SM 118 - označení žst Protivín s piktogramem kompletizované - konstrukce z nerezu</t>
  </si>
  <si>
    <t>-1558112239</t>
  </si>
  <si>
    <t>268</t>
  </si>
  <si>
    <t>HZS2491</t>
  </si>
  <si>
    <t>Hodinová zúčtovací sazba dělník zednických výpomocí</t>
  </si>
  <si>
    <t>1614229115</t>
  </si>
  <si>
    <t>269</t>
  </si>
  <si>
    <t>HZS2492</t>
  </si>
  <si>
    <t>Hodinová zúčtovací sazba pomocný dělník PSV</t>
  </si>
  <si>
    <t>2003963545</t>
  </si>
  <si>
    <t>270</t>
  </si>
  <si>
    <t>HZS3221</t>
  </si>
  <si>
    <t>Hodinová zúčtovací sazba montér slaboproudých zařízení</t>
  </si>
  <si>
    <t>451822895</t>
  </si>
  <si>
    <t>271</t>
  </si>
  <si>
    <t>HZS3222</t>
  </si>
  <si>
    <t>Hodinová zúčtovací sazba montér slaboproudých zařízení odborný</t>
  </si>
  <si>
    <t>319777861</t>
  </si>
  <si>
    <t>272</t>
  </si>
  <si>
    <t>34121586</t>
  </si>
  <si>
    <t>kabel ovládací stíněný 14x0,8mm</t>
  </si>
  <si>
    <t>-1984946062</t>
  </si>
  <si>
    <t>273</t>
  </si>
  <si>
    <t>358898.1Z</t>
  </si>
  <si>
    <t>Dvoustranné perónní hodiny ELEKTROČAS s.r.o., typ CVD 60, číselník C10, barva stříbrná včetně závěsu - kompletizované</t>
  </si>
  <si>
    <t>1876794019</t>
  </si>
  <si>
    <t xml:space="preserve">1 </t>
  </si>
  <si>
    <t>VRN</t>
  </si>
  <si>
    <t>Vedlejší rozpočtové náklady</t>
  </si>
  <si>
    <t>VRN3</t>
  </si>
  <si>
    <t>Zařízení staveniště</t>
  </si>
  <si>
    <t>274</t>
  </si>
  <si>
    <t>030001000</t>
  </si>
  <si>
    <t>1024</t>
  </si>
  <si>
    <t>-1706057034</t>
  </si>
  <si>
    <t>VRN7</t>
  </si>
  <si>
    <t>Provozní vlivy</t>
  </si>
  <si>
    <t>275</t>
  </si>
  <si>
    <t>070001000</t>
  </si>
  <si>
    <t>245344500</t>
  </si>
  <si>
    <t>SO 02 - Oprava elektroinstalace</t>
  </si>
  <si>
    <t xml:space="preserve">    742 - Elektroinstalace - slaboproud</t>
  </si>
  <si>
    <t>612135101</t>
  </si>
  <si>
    <t>Hrubá výplň rýh ve stěnách maltou jakékoli šířky rýhy</t>
  </si>
  <si>
    <t>75*0,15</t>
  </si>
  <si>
    <t>612325121</t>
  </si>
  <si>
    <t>Vápenocementová štuková omítka rýh ve stěnách šířky do 150 mm</t>
  </si>
  <si>
    <t>971033161</t>
  </si>
  <si>
    <t>Vybourání otvorů ve zdivu cihelném D do 60 mm na MVC nebo MV tl do 600 mm</t>
  </si>
  <si>
    <t>974031132</t>
  </si>
  <si>
    <t>Vysekání rýh ve zdivu cihelném hl do 50 mm š do 70 mm</t>
  </si>
  <si>
    <t>997013212</t>
  </si>
  <si>
    <t>Vnitrostaveništní doprava suti a vybouraných hmot pro budovy v do 9 m ručně</t>
  </si>
  <si>
    <t>0,454*14 "Přepočtené koeficientem množství</t>
  </si>
  <si>
    <t>997013631</t>
  </si>
  <si>
    <t>Poplatek za uložení na skládce (skládkovné) stavebního odpadu směsného kód odpadu 17 09 04</t>
  </si>
  <si>
    <t>998018002</t>
  </si>
  <si>
    <t>Přesun hmot ruční pro budovy v do 12 m</t>
  </si>
  <si>
    <t>741110001</t>
  </si>
  <si>
    <t>Montáž trubka plastová tuhá D přes 16 do 23 mm uložená pevně</t>
  </si>
  <si>
    <t>34571093</t>
  </si>
  <si>
    <t>trubka elektroinstalační tuhá z PVC D 22,1/25 mm, délka 3m</t>
  </si>
  <si>
    <t>741110511</t>
  </si>
  <si>
    <t>Montáž lišta a kanálek vkládací šířky do 60 mm s víčkem</t>
  </si>
  <si>
    <t>1384224</t>
  </si>
  <si>
    <t>LISTA VKLADACI 2M LV 24X22 P2</t>
  </si>
  <si>
    <t>741112001</t>
  </si>
  <si>
    <t>Montáž krabice zapuštěná plastová kruhová</t>
  </si>
  <si>
    <t>34571521</t>
  </si>
  <si>
    <t>krabice univerzální rozvodná z PH s víčkem a svorkovnicí krabicovou šroubovací s vodiči 12x4mm2 D 73,5mmx43mm</t>
  </si>
  <si>
    <t>741112353</t>
  </si>
  <si>
    <t>Otevření nebo uzavření krabice pancéřové víčkem na 4 šrouby</t>
  </si>
  <si>
    <t>741120401</t>
  </si>
  <si>
    <t>Montáž vodič Cu izolovaný drátovací plný žíla 0,35-6 mm2 v rozváděči (CY)</t>
  </si>
  <si>
    <t>10.049.159</t>
  </si>
  <si>
    <t>H07V-K 6 zž (CYA)</t>
  </si>
  <si>
    <t>Poznámka k položce:_x000d_
Poznámka k položce: Vodič je vhodný pro pevné chráněné instalace, pro osvětlení a ovládací zařízení a pro signalizační nebo kontrolní obvody. Používání musí být v souladu s ČSN 34 7402. Poznámka: vodič je možno použít na napětí 600/1 000 V, pokud se tento vodič používá</t>
  </si>
  <si>
    <t>50*1,2 "Přepočtené koeficientem množství</t>
  </si>
  <si>
    <t>741122015</t>
  </si>
  <si>
    <t>Montáž kabel Cu bez ukončení uložený pod omítku plný kulatý 3x1,5 mm2 (CYKY)</t>
  </si>
  <si>
    <t>34111030</t>
  </si>
  <si>
    <t>kabel silový s Cu jádrem 1kV 3x1,5mm2</t>
  </si>
  <si>
    <t>290*1,2 "Přepočtené koeficientem množství</t>
  </si>
  <si>
    <t>741122016</t>
  </si>
  <si>
    <t>Montáž kabel Cu bez ukončení uložený pod omítku plný kulatý 3x2,5 až 6 mm2 (CYKY)</t>
  </si>
  <si>
    <t>34111048</t>
  </si>
  <si>
    <t>kabel silový s Cu jádrem 1kV 3x6mm2</t>
  </si>
  <si>
    <t>4*1,2 "Přepočtené koeficientem množství</t>
  </si>
  <si>
    <t>741210001</t>
  </si>
  <si>
    <t>Montáž rozvodnice oceloplechová nebo plastová běžná do 20 kg</t>
  </si>
  <si>
    <t>10.709.749</t>
  </si>
  <si>
    <t>Rozvaděč oceloplechový pod omítku 36 modulů se zámkemRozvaděč nástěnný komplet dle v.č. D.1.4.b.5</t>
  </si>
  <si>
    <t>741370131</t>
  </si>
  <si>
    <t>Montáž svítidlo žárovkové průmysl nástěnné přisazené 1 zdroj s košem</t>
  </si>
  <si>
    <t>1665393</t>
  </si>
  <si>
    <t>LED svítidlo 1x34W, 3015 lm, IP67 antivandal</t>
  </si>
  <si>
    <t>741373002</t>
  </si>
  <si>
    <t>Montáž svítidlo výbojkové průmyslové stropní na výložník</t>
  </si>
  <si>
    <t>34874304.R</t>
  </si>
  <si>
    <t>Historické měděné svítidlo na výložníku vč. 70W výbojky SHC, např. Pechlát</t>
  </si>
  <si>
    <t>741810002</t>
  </si>
  <si>
    <t>Celková prohlídka elektrického rozvodu a zařízení do 500 000,- Kč</t>
  </si>
  <si>
    <t>998741102</t>
  </si>
  <si>
    <t>Přesun hmot tonážní pro silnoproud v objektech v do 12 m</t>
  </si>
  <si>
    <t xml:space="preserve">Poznámka k položce:_x000d_
Poznámka k položce: Práce ve stávajícím rozvaděči dopravní kanceláře  1 ks Připojení světelné tabule                                         2 ks</t>
  </si>
  <si>
    <t>7419901.R</t>
  </si>
  <si>
    <t>Drobný elektroinstalační a spojovací materiál</t>
  </si>
  <si>
    <t>kpl.</t>
  </si>
  <si>
    <t>742</t>
  </si>
  <si>
    <t>Elektroinstalace - slaboproud</t>
  </si>
  <si>
    <t>742121001</t>
  </si>
  <si>
    <t>Montáž kabelů sdělovacích pro vnitřní rozvody do 15 žil</t>
  </si>
  <si>
    <t>10.720.891</t>
  </si>
  <si>
    <t>Koaxiální kabel 75 Ohm</t>
  </si>
  <si>
    <t>600*1,2 "Přepočtené koeficientem množství</t>
  </si>
  <si>
    <t>742330041</t>
  </si>
  <si>
    <t>Montáž datové jednozásuvky</t>
  </si>
  <si>
    <t>37451124</t>
  </si>
  <si>
    <t>zásuvka tv+r ostatní barvy</t>
  </si>
  <si>
    <t>SO 03 - Oprava hromosvodu</t>
  </si>
  <si>
    <t xml:space="preserve">    1 - Zemní práce</t>
  </si>
  <si>
    <t xml:space="preserve">    VRN1 - Průzkumné, geodetické a projektové práce</t>
  </si>
  <si>
    <t>Zemní práce</t>
  </si>
  <si>
    <t>119002121</t>
  </si>
  <si>
    <t>Přechodová lávka délky do 2 m včetně zábradlí pro zabezpečení výkopu zřízení</t>
  </si>
  <si>
    <t>119002122</t>
  </si>
  <si>
    <t>Přechodová lávka délky do 2 m včetně zábradlí pro zabezpečení výkopu odstranění</t>
  </si>
  <si>
    <t>119003131</t>
  </si>
  <si>
    <t>Výstražná páska pro zabezpečení výkopu zřízení</t>
  </si>
  <si>
    <t>119003132</t>
  </si>
  <si>
    <t>Výstražná páska pro zabezpečení výkopu odstranění</t>
  </si>
  <si>
    <t>044002001</t>
  </si>
  <si>
    <t>Revize hromosvodu - revizní technik s oprávněním "D"</t>
  </si>
  <si>
    <t>741410021</t>
  </si>
  <si>
    <t>Montáž vodič uzemňovací pásek průřezu do 120 mm2 v městské zástavbě v zemi</t>
  </si>
  <si>
    <t>35442062</t>
  </si>
  <si>
    <t>pás zemnící 30x4mm FeZn</t>
  </si>
  <si>
    <t>219,048166666667*1,1 "Přepočtené koeficientem množství</t>
  </si>
  <si>
    <t>741410041</t>
  </si>
  <si>
    <t>Montáž vodič uzemňovací drát nebo lano D do 10 mm v městské zástavbě</t>
  </si>
  <si>
    <t>35441073</t>
  </si>
  <si>
    <t>drát D 10mm FeZn</t>
  </si>
  <si>
    <t>31,055*1,1 "Přepočtené koeficientem množství</t>
  </si>
  <si>
    <t>741410071</t>
  </si>
  <si>
    <t>Montáž pospojování ochranné konstrukce ostatní vodičem do 16 mm2 uloženým volně nebo pod omítku</t>
  </si>
  <si>
    <t>166,666666666667*1,2 "Přepočtené koeficientem množství</t>
  </si>
  <si>
    <t>741410073.R</t>
  </si>
  <si>
    <t>Montáž distanční vložky na stěnu dl. 150 mm</t>
  </si>
  <si>
    <t>741.91.R</t>
  </si>
  <si>
    <t>Distanční vložka na stěnu dl. 150mm</t>
  </si>
  <si>
    <t>741410074.R</t>
  </si>
  <si>
    <t>Montáž gumové průchodky střechou</t>
  </si>
  <si>
    <t>741.92.R</t>
  </si>
  <si>
    <t>Gumová průchodka střechou</t>
  </si>
  <si>
    <t>741420001</t>
  </si>
  <si>
    <t>Montáž drát nebo lano hromosvodné svodové D do 10 mm s podpěrou</t>
  </si>
  <si>
    <t>74199.01.R</t>
  </si>
  <si>
    <t>Zemnící drát s vysokonapěťovou izolací, ekvivalent přeskok.vzd. 0,75m</t>
  </si>
  <si>
    <t>741420021</t>
  </si>
  <si>
    <t>Montáž svorka hromosvodná se 2 šrouby</t>
  </si>
  <si>
    <t>7+4</t>
  </si>
  <si>
    <t>35441925</t>
  </si>
  <si>
    <t>svorka zkušební pro lano D 6-12mm, FeZn</t>
  </si>
  <si>
    <t>35441895</t>
  </si>
  <si>
    <t>svorka připojovací k připojení kovových částí</t>
  </si>
  <si>
    <t>741420021.R</t>
  </si>
  <si>
    <t>Zemní krabice se zkušební svorkou</t>
  </si>
  <si>
    <t>741420022</t>
  </si>
  <si>
    <t>Montáž svorka hromosvodná se 3 šrouby</t>
  </si>
  <si>
    <t>7+18+16</t>
  </si>
  <si>
    <t>35441996</t>
  </si>
  <si>
    <t>svorka odbočovací a spojovací pro spojování kruhových a páskových vodičů, FeZn</t>
  </si>
  <si>
    <t>35441986</t>
  </si>
  <si>
    <t>svorka odbočovací a spojovací pro pásek 30x4 mm, FeZn</t>
  </si>
  <si>
    <t>35441905</t>
  </si>
  <si>
    <t>svorka připojovací k připojení okapových žlabů</t>
  </si>
  <si>
    <t>741420022.R</t>
  </si>
  <si>
    <t>Přivaření svorky SP1 na litinový sloup</t>
  </si>
  <si>
    <t>741420051</t>
  </si>
  <si>
    <t>Montáž vedení hromosvodné-úhelník nebo trubka s držáky do zdiva</t>
  </si>
  <si>
    <t>35441830</t>
  </si>
  <si>
    <t>úhelník ochranný na ochranu svodu - 1700mm, FeZn</t>
  </si>
  <si>
    <t>35441836</t>
  </si>
  <si>
    <t>držák ochranného úhelníku do zdiva, FeZn</t>
  </si>
  <si>
    <t>741420101</t>
  </si>
  <si>
    <t>Montáž držáků oddáleného vedení do zdiva</t>
  </si>
  <si>
    <t>1196248</t>
  </si>
  <si>
    <t>PODP.VEDENI PV 17ppp 250mm</t>
  </si>
  <si>
    <t>741420103</t>
  </si>
  <si>
    <t>Montáž držáků oddáleného vedení na trubku</t>
  </si>
  <si>
    <t>3544183.R</t>
  </si>
  <si>
    <t>Držák vedení po konstrukci</t>
  </si>
  <si>
    <t>741420903.R</t>
  </si>
  <si>
    <t xml:space="preserve">Izolovaný jímač celková dl. 3,0 m komplet - dodávka  a montáž</t>
  </si>
  <si>
    <t>Poznámka k položce:_x000d_
Poznámka k položce: Cena obsahuje: - izolační tyče - spojky - jímací hrot - připojovací prvek - kotvení ke střešní konstrukci</t>
  </si>
  <si>
    <t>741420904.R</t>
  </si>
  <si>
    <t xml:space="preserve">Izolovaný jímač celková dl. 3,8 m komplet - dodávka  a montáž</t>
  </si>
  <si>
    <t>741420905.R</t>
  </si>
  <si>
    <t xml:space="preserve">Izolovaný jímač celková dl. 6,0 m komplet - dodávka  a montáž</t>
  </si>
  <si>
    <t>741420906.R</t>
  </si>
  <si>
    <t xml:space="preserve">Izolovaný jímač celková dl. 9,0 m komplet - dodávka  a montáž</t>
  </si>
  <si>
    <t>741430002.R</t>
  </si>
  <si>
    <t>Montáž upevňovací deska izolační tyče na zeď</t>
  </si>
  <si>
    <t>35442065.R</t>
  </si>
  <si>
    <t>Upevňovací deska izolační tyče na zeď</t>
  </si>
  <si>
    <t>741440003.R</t>
  </si>
  <si>
    <t>Hlavní zemnící přípojnice komplet vč. krabice</t>
  </si>
  <si>
    <t>741820012</t>
  </si>
  <si>
    <t>Měření zemnící síť délky pásku do 200 m</t>
  </si>
  <si>
    <t>741820013</t>
  </si>
  <si>
    <t>Měření zemnící síť délky pásku do 500 m</t>
  </si>
  <si>
    <t>741820019.R</t>
  </si>
  <si>
    <t>Měření elektrické kontinuity sloupu</t>
  </si>
  <si>
    <t>460030033</t>
  </si>
  <si>
    <t>Rozebrání dlažeb ručně z kostek drobných do písku spáry nezalité</t>
  </si>
  <si>
    <t>0,6*17</t>
  </si>
  <si>
    <t>460030039</t>
  </si>
  <si>
    <t>Rozebrání dlažeb ručně z dlaždic zámkových do písku spáry nezalité</t>
  </si>
  <si>
    <t>0,6*64</t>
  </si>
  <si>
    <t>460030153</t>
  </si>
  <si>
    <t>Odstranění podkladu nebo krytu komunikace z kameniva drceného tloušťky do 30 cm</t>
  </si>
  <si>
    <t>(64+17+4)*0,6</t>
  </si>
  <si>
    <t>460030172</t>
  </si>
  <si>
    <t>Odstranění podkladu nebo krytu komunikace ze živice tloušťky do 10 cm</t>
  </si>
  <si>
    <t>4*0,6</t>
  </si>
  <si>
    <t>460150263</t>
  </si>
  <si>
    <t>Hloubení kabelových zapažených i nezapažených rýh ručně š 50 cm, hl 80 cm, v hornině tř 3</t>
  </si>
  <si>
    <t>130+64+17+200</t>
  </si>
  <si>
    <t>460560263</t>
  </si>
  <si>
    <t>Zásyp rýh ručně šířky 50 cm, hloubky 80 cm, z horniny třídy 3</t>
  </si>
  <si>
    <t>211+200</t>
  </si>
  <si>
    <t>460620007</t>
  </si>
  <si>
    <t>Zatravnění včetně zalití vodou na rovině</t>
  </si>
  <si>
    <t>130,000*0,5+200*0,5</t>
  </si>
  <si>
    <t>460650064</t>
  </si>
  <si>
    <t>Zřízení podkladní vrstvy vozovky a chodníku z kameniva drceného se zhutněním tloušťky do 25 cm</t>
  </si>
  <si>
    <t>(64+17)*0,6</t>
  </si>
  <si>
    <t>460650065</t>
  </si>
  <si>
    <t>Zřízení podkladní vrstvy vozovky a chodníku z kameniva drceného se zhutněním tloušťky do 30 cm</t>
  </si>
  <si>
    <t>460650152</t>
  </si>
  <si>
    <t>Kladení dlažby z kostek kamenných drobných do lože z kameniva těženého</t>
  </si>
  <si>
    <t>17*0,6</t>
  </si>
  <si>
    <t>58381007</t>
  </si>
  <si>
    <t>kostka dlažební žula drobná 8/10</t>
  </si>
  <si>
    <t>10,2*0,2 "Přepočtené koeficientem množství</t>
  </si>
  <si>
    <t>460650162</t>
  </si>
  <si>
    <t>Kladení dlažby z dlaždic betonových tvarovaných a zámkových do lože z kameniva těženého</t>
  </si>
  <si>
    <t>64*0,6</t>
  </si>
  <si>
    <t>59245032</t>
  </si>
  <si>
    <t>dlažba zámková profilová 230x140x60mm přírodní</t>
  </si>
  <si>
    <t>Poznámka k položce:_x000d_
Poznámka k položce: Spotřeba: 38 kus/m2</t>
  </si>
  <si>
    <t>38,400*0,2</t>
  </si>
  <si>
    <t>460650172</t>
  </si>
  <si>
    <t>Očištění kostek kamenných malých z rozebraných dlažeb</t>
  </si>
  <si>
    <t>10,2-2,04</t>
  </si>
  <si>
    <t>460650176</t>
  </si>
  <si>
    <t>Očištění dlaždic betonových tvarovaných nebo zámkových z rozebraných dlažeb</t>
  </si>
  <si>
    <t>38,4-7,68</t>
  </si>
  <si>
    <t>460650912</t>
  </si>
  <si>
    <t>Vyspravení krytu komunikací po překopech kamenivem obalovaným asfaltem tl 6 cm</t>
  </si>
  <si>
    <t>945421110</t>
  </si>
  <si>
    <t>Hydraulická zvedací plošina na automobilovém podvozku výška zdvihu do 18 m včetně obsluhy</t>
  </si>
  <si>
    <t>3*8</t>
  </si>
  <si>
    <t>VRN1</t>
  </si>
  <si>
    <t>Průzkumné, geodetické a projektové práce</t>
  </si>
  <si>
    <t>012002000</t>
  </si>
  <si>
    <t>Geodetické práce</t>
  </si>
  <si>
    <t>1 "geodetické práce během stavby včetně vypracování geometrických plánů věcných břemen atd."</t>
  </si>
  <si>
    <t>SO 04 - Oprava kanalizace</t>
  </si>
  <si>
    <t xml:space="preserve">    8 - Trubní vedení</t>
  </si>
  <si>
    <t xml:space="preserve">      724 - Zdravotechnika - strojní vybavení</t>
  </si>
  <si>
    <t xml:space="preserve">    722 - Zdravotechnika - vnitřní vodovod</t>
  </si>
  <si>
    <t>132212212</t>
  </si>
  <si>
    <t>Hloubení rýh šířky přes 800 do 2 000 mm ručně zapažených i nezapažených, s urovnáním dna do předepsaného profilu a spádu v hornině třídy těžitelnosti I skupiny 3 nesoudržných</t>
  </si>
  <si>
    <t>-511585329</t>
  </si>
  <si>
    <t>151101101</t>
  </si>
  <si>
    <t>Zřízení pažení a rozepření stěn rýh pro podzemní vedení příložné pro jakoukoliv mezerovitost, hloubky do 2 m</t>
  </si>
  <si>
    <t>817690514</t>
  </si>
  <si>
    <t>151101111</t>
  </si>
  <si>
    <t>Odstranění pažení a rozepření stěn rýh pro podzemní vedení s uložením materiálu na vzdálenost do 3 m od kraje výkopu příložné, hloubky do 2 m</t>
  </si>
  <si>
    <t>-1483930990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</si>
  <si>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</si>
  <si>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</si>
  <si>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2016231436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</si>
  <si>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</si>
  <si>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</si>
  <si>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2005771548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</si>
  <si>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</si>
  <si>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</si>
  <si>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1999785476</t>
  </si>
  <si>
    <t>167151111</t>
  </si>
  <si>
    <t>Nakládání, skládání a překládání neulehlého výkopku nebo sypaniny strojně nakládání, množství přes 100 m3, z hornin třídy těžitelnosti I, skupiny 1 až 3</t>
  </si>
  <si>
    <t>850918109</t>
  </si>
  <si>
    <t>171201221</t>
  </si>
  <si>
    <t>Poplatek za uložení stavebního odpadu na skládce (skládkovné) zeminy a kamení zatříděného do Katalogu odpadů pod kódem 17 05 04</t>
  </si>
  <si>
    <t>1986942645</t>
  </si>
  <si>
    <t>171251201</t>
  </si>
  <si>
    <t>Uložení sypaniny na skládky nebo meziskládky bez hutnění s upravením uložené sypaniny do předepsaného tvaru</t>
  </si>
  <si>
    <t>-125145028</t>
  </si>
  <si>
    <t>174151101</t>
  </si>
  <si>
    <t>Zásyp sypaninou z jakékoliv horniny strojně s uložením výkopku ve vrstvách se zhutněním jam, šachet, rýh nebo kolem objektů v těchto vykopávkách</t>
  </si>
  <si>
    <t>-618435441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</si>
  <si>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</si>
  <si>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</si>
  <si>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-786555393</t>
  </si>
  <si>
    <t>58337331</t>
  </si>
  <si>
    <t>štěrkopísek frakce 0/22</t>
  </si>
  <si>
    <t>-1632971398</t>
  </si>
  <si>
    <t>18,315*1,85</t>
  </si>
  <si>
    <t>33,883*2 "Přepočtené koeficientem množství</t>
  </si>
  <si>
    <t>451573111</t>
  </si>
  <si>
    <t>Lože pod potrubí, stoky a drobné objekty v otevřeném výkopu z písku a štěrkopísku do 63 mm</t>
  </si>
  <si>
    <t>1773558867</t>
  </si>
  <si>
    <t>Trubní vedení</t>
  </si>
  <si>
    <t>894411311</t>
  </si>
  <si>
    <t>Osazení betonových nebo železobetonových dílců pro šachty skruží rovných</t>
  </si>
  <si>
    <t>-553898889</t>
  </si>
  <si>
    <t>59224013</t>
  </si>
  <si>
    <t>prstenec šachtový vyrovnávací betonový 625x100x100mm</t>
  </si>
  <si>
    <t>-517998613</t>
  </si>
  <si>
    <t>59224065</t>
  </si>
  <si>
    <t>skruž betonová DN 1000x250, 100x25x12cm</t>
  </si>
  <si>
    <t>-2051842544</t>
  </si>
  <si>
    <t>59224067</t>
  </si>
  <si>
    <t>skruž betonová DN 1000x500, 100x50x12cm</t>
  </si>
  <si>
    <t>1918802783</t>
  </si>
  <si>
    <t>894414111</t>
  </si>
  <si>
    <t>Osazení betonových nebo železobetonových dílců pro šachty skruží základových (dno)</t>
  </si>
  <si>
    <t>1865531772</t>
  </si>
  <si>
    <t>59224337</t>
  </si>
  <si>
    <t>dno betonové šachty kanalizační přímé 100x60x40cm</t>
  </si>
  <si>
    <t>1537102935</t>
  </si>
  <si>
    <t>894414211</t>
  </si>
  <si>
    <t>Osazení betonových nebo železobetonových dílců pro šachty desek zákrytových</t>
  </si>
  <si>
    <t>-79411631</t>
  </si>
  <si>
    <t>59224315</t>
  </si>
  <si>
    <t>deska betonová zákrytová pro kruhové šachty 100/62,5x16,5cm</t>
  </si>
  <si>
    <t>192085558</t>
  </si>
  <si>
    <t>899104112</t>
  </si>
  <si>
    <t>Osazení poklopů litinových a ocelových včetně rámů pro třídu zatížení D400, E600</t>
  </si>
  <si>
    <t>124665121</t>
  </si>
  <si>
    <t>28661935</t>
  </si>
  <si>
    <t>poklop šachtový litinový dno DN 600 pro třídu zatížení D400</t>
  </si>
  <si>
    <t>-647242271</t>
  </si>
  <si>
    <t>977151123</t>
  </si>
  <si>
    <t>Jádrové vrty diamantovými korunkami do stavebních materiálů (železobetonu, betonu, cihel, obkladů, dlažeb, kamene) průměru přes 130 do 150 mm</t>
  </si>
  <si>
    <t>-508807961</t>
  </si>
  <si>
    <t>Poplatek za uložení stavebního odpadu na skládce (skládkovné) směsného stavebního a demoličního zatříděného do Katalogu odpadů pod kódem 17 09 04</t>
  </si>
  <si>
    <t>1776692345</t>
  </si>
  <si>
    <t>997221571</t>
  </si>
  <si>
    <t xml:space="preserve">Vodorovná doprava vybouraných hmot  bez naložení, ale se složením a s hrubým urovnáním na vzdálenost do 1 km</t>
  </si>
  <si>
    <t>-586664385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</si>
  <si>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</si>
  <si>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</si>
  <si>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-295272565</t>
  </si>
  <si>
    <t>997221611</t>
  </si>
  <si>
    <t xml:space="preserve">Nakládání na dopravní prostředky  pro vodorovnou dopravu suti</t>
  </si>
  <si>
    <t>-2115621195</t>
  </si>
  <si>
    <t>998274101</t>
  </si>
  <si>
    <t>Přesun hmot pro trubní vedení hloubené z trub betonových nebo železobetonových pro vodovody nebo kanalizace v otevřeném výkopu dopravní vzdálenost do 15 m</t>
  </si>
  <si>
    <t>-2033459183</t>
  </si>
  <si>
    <t>721140806</t>
  </si>
  <si>
    <t xml:space="preserve">Demontáž potrubí z litinových trub  odpadních nebo dešťových přes 100 do DN 200</t>
  </si>
  <si>
    <t>-188063434</t>
  </si>
  <si>
    <t>721171913</t>
  </si>
  <si>
    <t xml:space="preserve">Opravy odpadního potrubí plastového  propojení dosavadního potrubí DN 50</t>
  </si>
  <si>
    <t>656816653</t>
  </si>
  <si>
    <t>721171917</t>
  </si>
  <si>
    <t xml:space="preserve">Opravy odpadního potrubí plastového  propojení dosavadního potrubí DN 160</t>
  </si>
  <si>
    <t>505615504</t>
  </si>
  <si>
    <t>721173402</t>
  </si>
  <si>
    <t>Potrubí z trub PVC SN4 svodné (ležaté) DN 125</t>
  </si>
  <si>
    <t>366837689</t>
  </si>
  <si>
    <t>721173403</t>
  </si>
  <si>
    <t>Potrubí z trub PVC SN4 svodné (ležaté) DN 160</t>
  </si>
  <si>
    <t>-1743764532</t>
  </si>
  <si>
    <t>721174005</t>
  </si>
  <si>
    <t>Potrubí z trub polypropylenových svodné (ležaté) DN 110</t>
  </si>
  <si>
    <t>1586332657</t>
  </si>
  <si>
    <t>721174006</t>
  </si>
  <si>
    <t>Potrubí z trub polypropylenových svodné (ležaté) DN 125</t>
  </si>
  <si>
    <t>-1853753358</t>
  </si>
  <si>
    <t>721174025</t>
  </si>
  <si>
    <t>Potrubí z trub polypropylenových odpadní (svislé) DN 110</t>
  </si>
  <si>
    <t>-792670612</t>
  </si>
  <si>
    <t>721174026</t>
  </si>
  <si>
    <t>Potrubí z trub polypropylenových odpadní (svislé) DN 125</t>
  </si>
  <si>
    <t>-366093706</t>
  </si>
  <si>
    <t>721174043</t>
  </si>
  <si>
    <t>Potrubí z trub polypropylenových připojovací DN 50</t>
  </si>
  <si>
    <t>-1632741401</t>
  </si>
  <si>
    <t>721290111</t>
  </si>
  <si>
    <t xml:space="preserve">Zkouška těsnosti kanalizace  v objektech vodou do DN 125</t>
  </si>
  <si>
    <t>-1940616303</t>
  </si>
  <si>
    <t>721290112</t>
  </si>
  <si>
    <t xml:space="preserve">Zkouška těsnosti kanalizace  v objektech vodou DN 150 nebo DN 200</t>
  </si>
  <si>
    <t>-480149584</t>
  </si>
  <si>
    <t>721290821</t>
  </si>
  <si>
    <t xml:space="preserve">Vnitrostaveništní přemístění vybouraných (demontovaných) hmot  vnitřní kanalizace vodorovně do 100 m v objektech výšky do 6 m</t>
  </si>
  <si>
    <t>-1895591087</t>
  </si>
  <si>
    <t>-850913259</t>
  </si>
  <si>
    <t>724</t>
  </si>
  <si>
    <t>Zdravotechnika - strojní vybavení</t>
  </si>
  <si>
    <t>724141101</t>
  </si>
  <si>
    <t>Čerpadla vodovodní strojní bez potrubí samonasávací s úplnou spojkou a elektromotorem na společné základové desce včetně sacího koše dvojstupňové DN 25</t>
  </si>
  <si>
    <t>1150902215</t>
  </si>
  <si>
    <t>998724102</t>
  </si>
  <si>
    <t>Přesun hmot tonážní pro strojní vybavení v objektech v do 12 m</t>
  </si>
  <si>
    <t>324414500</t>
  </si>
  <si>
    <t>722</t>
  </si>
  <si>
    <t>Zdravotechnika - vnitřní vodovod</t>
  </si>
  <si>
    <t>722174024</t>
  </si>
  <si>
    <t>Potrubí z plastových trubek z polypropylenu (PPR) svařovaných polyfuzně PN 20 (SDR 6) D 32 x 5,4</t>
  </si>
  <si>
    <t>-581358997</t>
  </si>
  <si>
    <t>-1581391921</t>
  </si>
  <si>
    <t>998722102</t>
  </si>
  <si>
    <t>Přesun hmot tonážní pro vnitřní vodovod v objektech v do 12 m</t>
  </si>
  <si>
    <t>1828804531</t>
  </si>
  <si>
    <t>HZS2211</t>
  </si>
  <si>
    <t xml:space="preserve">Hodinové zúčtovací sazby profesí PSV  provádění stavebních instalací instalatér</t>
  </si>
  <si>
    <t>512</t>
  </si>
  <si>
    <t>-1410384253</t>
  </si>
  <si>
    <t>28615603</t>
  </si>
  <si>
    <t>čistící tvarovka odpadní PP DN 110 pro vysoké teploty</t>
  </si>
  <si>
    <t>-1038416561</t>
  </si>
  <si>
    <t>28615604</t>
  </si>
  <si>
    <t>čistící tvarovka odpadní PP DN 125 pro vysoké teploty</t>
  </si>
  <si>
    <t>398771306</t>
  </si>
  <si>
    <t>28611994</t>
  </si>
  <si>
    <t>přechod kanalizační KG litina-plast bez těsnění DN 125</t>
  </si>
  <si>
    <t>-1976698303</t>
  </si>
  <si>
    <t>28611R01</t>
  </si>
  <si>
    <t xml:space="preserve">těsnicí manžeta s továrně napojeným asfaltovým izolačním límcem pro kruhová potrubí DN125_x000d_
</t>
  </si>
  <si>
    <t>ks</t>
  </si>
  <si>
    <t>-1320645013</t>
  </si>
  <si>
    <t>HZS2212</t>
  </si>
  <si>
    <t xml:space="preserve">Hodinové zúčtovací sazby profesí PSV  provádění stavebních instalací instalatér odborný</t>
  </si>
  <si>
    <t>510546254</t>
  </si>
  <si>
    <t xml:space="preserve">Hodinové zúčtovací sazby profesí PSV  zednické výpomoci a pomocné práce PSV dělník zednických výpomocí</t>
  </si>
  <si>
    <t>-1017831228</t>
  </si>
  <si>
    <t xml:space="preserve">Hodinové zúčtovací sazby profesí PSV  zednické výpomoci a pomocné práce PSV pomocný dělník PSV</t>
  </si>
  <si>
    <t>298143783</t>
  </si>
  <si>
    <t>012103000</t>
  </si>
  <si>
    <t>Geodetické práce před výstavbou</t>
  </si>
  <si>
    <t>Kč</t>
  </si>
  <si>
    <t>-1800992922</t>
  </si>
  <si>
    <t>013254000</t>
  </si>
  <si>
    <t>Dokumentace skutečného provedení stavby</t>
  </si>
  <si>
    <t>1738507110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</si>
</sst>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37</v>
      </c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48</v>
      </c>
      <c r="AI60" s="42"/>
      <c r="AJ60" s="42"/>
      <c r="AK60" s="42"/>
      <c r="AL60" s="42"/>
      <c r="AM60" s="65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48</v>
      </c>
      <c r="AI75" s="42"/>
      <c r="AJ75" s="42"/>
      <c r="AK75" s="42"/>
      <c r="AL75" s="42"/>
      <c r="AM75" s="65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65420163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Protivín ON - oprava výpravní budovy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1. 6. 2020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4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01 - Stavební část'!P141</f>
        <v>0</v>
      </c>
      <c r="AV95" s="129">
        <f>'SO 01 - Stavební část'!J33</f>
        <v>0</v>
      </c>
      <c r="AW95" s="129">
        <f>'SO 01 - Stavební část'!J34</f>
        <v>0</v>
      </c>
      <c r="AX95" s="129">
        <f>'SO 01 - Stavební část'!J35</f>
        <v>0</v>
      </c>
      <c r="AY95" s="129">
        <f>'SO 01 - Stavební část'!J36</f>
        <v>0</v>
      </c>
      <c r="AZ95" s="129">
        <f>'SO 01 - Stavební část'!F33</f>
        <v>0</v>
      </c>
      <c r="BA95" s="129">
        <f>'SO 01 - Stavební část'!F34</f>
        <v>0</v>
      </c>
      <c r="BB95" s="129">
        <f>'SO 01 - Stavební část'!F35</f>
        <v>0</v>
      </c>
      <c r="BC95" s="129">
        <f>'SO 01 - Stavební část'!F36</f>
        <v>0</v>
      </c>
      <c r="BD95" s="131">
        <f>'SO 01 - Stavební část'!F37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Oprava elektroins...'!J30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02 - Oprava elektroins...'!P124</f>
        <v>0</v>
      </c>
      <c r="AV96" s="129">
        <f>'SO 02 - Oprava elektroins...'!J33</f>
        <v>0</v>
      </c>
      <c r="AW96" s="129">
        <f>'SO 02 - Oprava elektroins...'!J34</f>
        <v>0</v>
      </c>
      <c r="AX96" s="129">
        <f>'SO 02 - Oprava elektroins...'!J35</f>
        <v>0</v>
      </c>
      <c r="AY96" s="129">
        <f>'SO 02 - Oprava elektroins...'!J36</f>
        <v>0</v>
      </c>
      <c r="AZ96" s="129">
        <f>'SO 02 - Oprava elektroins...'!F33</f>
        <v>0</v>
      </c>
      <c r="BA96" s="129">
        <f>'SO 02 - Oprava elektroins...'!F34</f>
        <v>0</v>
      </c>
      <c r="BB96" s="129">
        <f>'SO 02 - Oprava elektroins...'!F35</f>
        <v>0</v>
      </c>
      <c r="BC96" s="129">
        <f>'SO 02 - Oprava elektroins...'!F36</f>
        <v>0</v>
      </c>
      <c r="BD96" s="131">
        <f>'SO 02 - Oprava elektroins...'!F37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03 - Oprava hromosvodu'!J30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'SO 03 - Oprava hromosvodu'!P125</f>
        <v>0</v>
      </c>
      <c r="AV97" s="129">
        <f>'SO 03 - Oprava hromosvodu'!J33</f>
        <v>0</v>
      </c>
      <c r="AW97" s="129">
        <f>'SO 03 - Oprava hromosvodu'!J34</f>
        <v>0</v>
      </c>
      <c r="AX97" s="129">
        <f>'SO 03 - Oprava hromosvodu'!J35</f>
        <v>0</v>
      </c>
      <c r="AY97" s="129">
        <f>'SO 03 - Oprava hromosvodu'!J36</f>
        <v>0</v>
      </c>
      <c r="AZ97" s="129">
        <f>'SO 03 - Oprava hromosvodu'!F33</f>
        <v>0</v>
      </c>
      <c r="BA97" s="129">
        <f>'SO 03 - Oprava hromosvodu'!F34</f>
        <v>0</v>
      </c>
      <c r="BB97" s="129">
        <f>'SO 03 - Oprava hromosvodu'!F35</f>
        <v>0</v>
      </c>
      <c r="BC97" s="129">
        <f>'SO 03 - Oprava hromosvodu'!F36</f>
        <v>0</v>
      </c>
      <c r="BD97" s="131">
        <f>'SO 03 - Oprava hromosvodu'!F37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16.5" customHeight="1">
      <c r="A98" s="120" t="s">
        <v>77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04 - Oprava kanalizace'!J30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33">
        <v>0</v>
      </c>
      <c r="AT98" s="134">
        <f>ROUND(SUM(AV98:AW98),2)</f>
        <v>0</v>
      </c>
      <c r="AU98" s="135">
        <f>'SO 04 - Oprava kanalizace'!P130</f>
        <v>0</v>
      </c>
      <c r="AV98" s="134">
        <f>'SO 04 - Oprava kanalizace'!J33</f>
        <v>0</v>
      </c>
      <c r="AW98" s="134">
        <f>'SO 04 - Oprava kanalizace'!J34</f>
        <v>0</v>
      </c>
      <c r="AX98" s="134">
        <f>'SO 04 - Oprava kanalizace'!J35</f>
        <v>0</v>
      </c>
      <c r="AY98" s="134">
        <f>'SO 04 - Oprava kanalizace'!J36</f>
        <v>0</v>
      </c>
      <c r="AZ98" s="134">
        <f>'SO 04 - Oprava kanalizace'!F33</f>
        <v>0</v>
      </c>
      <c r="BA98" s="134">
        <f>'SO 04 - Oprava kanalizace'!F34</f>
        <v>0</v>
      </c>
      <c r="BB98" s="134">
        <f>'SO 04 - Oprava kanalizace'!F35</f>
        <v>0</v>
      </c>
      <c r="BC98" s="134">
        <f>'SO 04 - Oprava kanalizace'!F36</f>
        <v>0</v>
      </c>
      <c r="BD98" s="136">
        <f>'SO 04 - Oprava kanalizace'!F37</f>
        <v>0</v>
      </c>
      <c r="BE98" s="7"/>
      <c r="BT98" s="132" t="s">
        <v>81</v>
      </c>
      <c r="BV98" s="132" t="s">
        <v>75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c1bEcxsXONdNL8AWftvZ1x0x2KPC9vTLwd3e2rii8vJOfEWkY5nRzsoOFWgggqn4hqbYxb1qJSI6S/qZWBDtDw==" hashValue="0fSPVkU/3+HNxPM0yj+vngHySv2DMstJqhftR+I7bdWec6ZWtea3hhZ5ua//9Cp0iSbusN8tuKOXxXqA5zmqk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část'!C2" display="/"/>
    <hyperlink ref="A96" location="'SO 02 - Oprava elektroins...'!C2" display="/"/>
    <hyperlink ref="A97" location="'SO 03 - Oprava hromosvodu'!C2" display="/"/>
    <hyperlink ref="A98" location="'SO 04 - Oprava kana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</row>
    <row r="4" s="1" customFormat="1" ht="24.96" customHeight="1">
      <c r="B4" s="20"/>
      <c r="D4" s="141" t="s">
        <v>93</v>
      </c>
      <c r="I4" s="137"/>
      <c r="L4" s="20"/>
      <c r="M4" s="142" t="s">
        <v>10</v>
      </c>
      <c r="AT4" s="17" t="s">
        <v>30</v>
      </c>
    </row>
    <row r="5" s="1" customFormat="1" ht="6.96" customHeight="1">
      <c r="B5" s="20"/>
      <c r="I5" s="137"/>
      <c r="L5" s="20"/>
    </row>
    <row r="6" s="1" customFormat="1" ht="12" customHeight="1">
      <c r="B6" s="20"/>
      <c r="D6" s="143" t="s">
        <v>16</v>
      </c>
      <c r="I6" s="137"/>
      <c r="L6" s="20"/>
    </row>
    <row r="7" s="1" customFormat="1" ht="16.5" customHeight="1">
      <c r="B7" s="20"/>
      <c r="E7" s="144" t="str">
        <f>'Rekapitulace stavby'!K6</f>
        <v>Protivín ON - oprava výpravní budovy</v>
      </c>
      <c r="F7" s="143"/>
      <c r="G7" s="143"/>
      <c r="H7" s="143"/>
      <c r="I7" s="137"/>
      <c r="L7" s="20"/>
    </row>
    <row r="8" s="2" customFormat="1" ht="12" customHeight="1">
      <c r="A8" s="38"/>
      <c r="B8" s="44"/>
      <c r="C8" s="38"/>
      <c r="D8" s="143" t="s">
        <v>94</v>
      </c>
      <c r="E8" s="38"/>
      <c r="F8" s="38"/>
      <c r="G8" s="38"/>
      <c r="H8" s="38"/>
      <c r="I8" s="145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6" t="s">
        <v>95</v>
      </c>
      <c r="F9" s="38"/>
      <c r="G9" s="38"/>
      <c r="H9" s="38"/>
      <c r="I9" s="145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1. 6. 2020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ROUND(J141,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ROUND((SUM(BE141:BE608)),  2)</f>
        <v>0</v>
      </c>
      <c r="G33" s="38"/>
      <c r="H33" s="38"/>
      <c r="I33" s="163">
        <v>0.20999999999999999</v>
      </c>
      <c r="J33" s="162">
        <f>ROUND(((SUM(BE141:BE608))*I33),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ROUND((SUM(BF141:BF608)),  2)</f>
        <v>0</v>
      </c>
      <c r="G34" s="38"/>
      <c r="H34" s="38"/>
      <c r="I34" s="163">
        <v>0.14999999999999999</v>
      </c>
      <c r="J34" s="162">
        <f>ROUND(((SUM(BF141:BF608))*I34),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3" t="s">
        <v>37</v>
      </c>
      <c r="E35" s="143" t="s">
        <v>40</v>
      </c>
      <c r="F35" s="162">
        <f>ROUND((SUM(BG141:BG608)),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41</v>
      </c>
      <c r="F36" s="162">
        <f>ROUND((SUM(BH141:BH608)),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ROUND((SUM(BI141:BI608)),  2)</f>
        <v>0</v>
      </c>
      <c r="G37" s="38"/>
      <c r="H37" s="38"/>
      <c r="I37" s="163">
        <v>0</v>
      </c>
      <c r="J37" s="162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7"/>
      <c r="L41" s="20"/>
    </row>
    <row r="42" s="1" customFormat="1" ht="14.4" customHeight="1">
      <c r="B42" s="20"/>
      <c r="I42" s="137"/>
      <c r="L42" s="20"/>
    </row>
    <row r="43" s="1" customFormat="1" ht="14.4" customHeight="1">
      <c r="B43" s="20"/>
      <c r="I43" s="137"/>
      <c r="L43" s="20"/>
    </row>
    <row r="44" s="1" customFormat="1" ht="14.4" customHeight="1">
      <c r="B44" s="20"/>
      <c r="I44" s="137"/>
      <c r="L44" s="20"/>
    </row>
    <row r="45" s="1" customFormat="1" ht="14.4" customHeight="1">
      <c r="B45" s="20"/>
      <c r="I45" s="137"/>
      <c r="L45" s="20"/>
    </row>
    <row r="46" s="1" customFormat="1" ht="14.4" customHeight="1">
      <c r="B46" s="20"/>
      <c r="I46" s="137"/>
      <c r="L46" s="20"/>
    </row>
    <row r="47" s="1" customFormat="1" ht="14.4" customHeight="1">
      <c r="B47" s="20"/>
      <c r="I47" s="137"/>
      <c r="L47" s="20"/>
    </row>
    <row r="48" s="1" customFormat="1" ht="14.4" customHeight="1">
      <c r="B48" s="20"/>
      <c r="I48" s="137"/>
      <c r="L48" s="20"/>
    </row>
    <row r="49" s="1" customFormat="1" ht="14.4" customHeight="1">
      <c r="B49" s="20"/>
      <c r="I49" s="137"/>
      <c r="L49" s="20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5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8" t="str">
        <f>E7</f>
        <v>Protivín ON - oprava výpravní budovy</v>
      </c>
      <c r="F85" s="32"/>
      <c r="G85" s="32"/>
      <c r="H85" s="32"/>
      <c r="I85" s="145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5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01 - Stavební část</v>
      </c>
      <c r="F87" s="40"/>
      <c r="G87" s="40"/>
      <c r="H87" s="40"/>
      <c r="I87" s="145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80" t="str">
        <f>IF(J12="","",J12)</f>
        <v>1. 6. 2020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99</v>
      </c>
      <c r="D96" s="40"/>
      <c r="E96" s="40"/>
      <c r="F96" s="40"/>
      <c r="G96" s="40"/>
      <c r="H96" s="40"/>
      <c r="I96" s="145"/>
      <c r="J96" s="111">
        <f>J141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4"/>
      <c r="C97" s="195"/>
      <c r="D97" s="196" t="s">
        <v>101</v>
      </c>
      <c r="E97" s="197"/>
      <c r="F97" s="197"/>
      <c r="G97" s="197"/>
      <c r="H97" s="197"/>
      <c r="I97" s="198"/>
      <c r="J97" s="199">
        <f>J142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102</v>
      </c>
      <c r="E98" s="204"/>
      <c r="F98" s="204"/>
      <c r="G98" s="204"/>
      <c r="H98" s="204"/>
      <c r="I98" s="205"/>
      <c r="J98" s="206">
        <f>J143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103</v>
      </c>
      <c r="E99" s="204"/>
      <c r="F99" s="204"/>
      <c r="G99" s="204"/>
      <c r="H99" s="204"/>
      <c r="I99" s="205"/>
      <c r="J99" s="206">
        <f>J153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104</v>
      </c>
      <c r="E100" s="204"/>
      <c r="F100" s="204"/>
      <c r="G100" s="204"/>
      <c r="H100" s="204"/>
      <c r="I100" s="205"/>
      <c r="J100" s="206">
        <f>J158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105</v>
      </c>
      <c r="E101" s="204"/>
      <c r="F101" s="204"/>
      <c r="G101" s="204"/>
      <c r="H101" s="204"/>
      <c r="I101" s="205"/>
      <c r="J101" s="206">
        <f>J184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106</v>
      </c>
      <c r="E102" s="204"/>
      <c r="F102" s="204"/>
      <c r="G102" s="204"/>
      <c r="H102" s="204"/>
      <c r="I102" s="205"/>
      <c r="J102" s="206">
        <f>J230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107</v>
      </c>
      <c r="E103" s="204"/>
      <c r="F103" s="204"/>
      <c r="G103" s="204"/>
      <c r="H103" s="204"/>
      <c r="I103" s="205"/>
      <c r="J103" s="206">
        <f>J240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4"/>
      <c r="C104" s="195"/>
      <c r="D104" s="196" t="s">
        <v>108</v>
      </c>
      <c r="E104" s="197"/>
      <c r="F104" s="197"/>
      <c r="G104" s="197"/>
      <c r="H104" s="197"/>
      <c r="I104" s="198"/>
      <c r="J104" s="199">
        <f>J242</f>
        <v>0</v>
      </c>
      <c r="K104" s="195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1"/>
      <c r="C105" s="202"/>
      <c r="D105" s="203" t="s">
        <v>109</v>
      </c>
      <c r="E105" s="204"/>
      <c r="F105" s="204"/>
      <c r="G105" s="204"/>
      <c r="H105" s="204"/>
      <c r="I105" s="205"/>
      <c r="J105" s="206">
        <f>J243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110</v>
      </c>
      <c r="E106" s="204"/>
      <c r="F106" s="204"/>
      <c r="G106" s="204"/>
      <c r="H106" s="204"/>
      <c r="I106" s="205"/>
      <c r="J106" s="206">
        <f>J252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111</v>
      </c>
      <c r="E107" s="204"/>
      <c r="F107" s="204"/>
      <c r="G107" s="204"/>
      <c r="H107" s="204"/>
      <c r="I107" s="205"/>
      <c r="J107" s="206">
        <f>J258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112</v>
      </c>
      <c r="E108" s="204"/>
      <c r="F108" s="204"/>
      <c r="G108" s="204"/>
      <c r="H108" s="204"/>
      <c r="I108" s="205"/>
      <c r="J108" s="206">
        <f>J263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113</v>
      </c>
      <c r="E109" s="204"/>
      <c r="F109" s="204"/>
      <c r="G109" s="204"/>
      <c r="H109" s="204"/>
      <c r="I109" s="205"/>
      <c r="J109" s="206">
        <f>J275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114</v>
      </c>
      <c r="E110" s="204"/>
      <c r="F110" s="204"/>
      <c r="G110" s="204"/>
      <c r="H110" s="204"/>
      <c r="I110" s="205"/>
      <c r="J110" s="206">
        <f>J340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115</v>
      </c>
      <c r="E111" s="204"/>
      <c r="F111" s="204"/>
      <c r="G111" s="204"/>
      <c r="H111" s="204"/>
      <c r="I111" s="205"/>
      <c r="J111" s="206">
        <f>J484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116</v>
      </c>
      <c r="E112" s="204"/>
      <c r="F112" s="204"/>
      <c r="G112" s="204"/>
      <c r="H112" s="204"/>
      <c r="I112" s="205"/>
      <c r="J112" s="206">
        <f>J503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117</v>
      </c>
      <c r="E113" s="204"/>
      <c r="F113" s="204"/>
      <c r="G113" s="204"/>
      <c r="H113" s="204"/>
      <c r="I113" s="205"/>
      <c r="J113" s="206">
        <f>J510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118</v>
      </c>
      <c r="E114" s="204"/>
      <c r="F114" s="204"/>
      <c r="G114" s="204"/>
      <c r="H114" s="204"/>
      <c r="I114" s="205"/>
      <c r="J114" s="206">
        <f>J544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119</v>
      </c>
      <c r="E115" s="204"/>
      <c r="F115" s="204"/>
      <c r="G115" s="204"/>
      <c r="H115" s="204"/>
      <c r="I115" s="205"/>
      <c r="J115" s="206">
        <f>J547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94"/>
      <c r="C116" s="195"/>
      <c r="D116" s="196" t="s">
        <v>120</v>
      </c>
      <c r="E116" s="197"/>
      <c r="F116" s="197"/>
      <c r="G116" s="197"/>
      <c r="H116" s="197"/>
      <c r="I116" s="198"/>
      <c r="J116" s="199">
        <f>J561</f>
        <v>0</v>
      </c>
      <c r="K116" s="195"/>
      <c r="L116" s="20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201"/>
      <c r="C117" s="202"/>
      <c r="D117" s="203" t="s">
        <v>121</v>
      </c>
      <c r="E117" s="204"/>
      <c r="F117" s="204"/>
      <c r="G117" s="204"/>
      <c r="H117" s="204"/>
      <c r="I117" s="205"/>
      <c r="J117" s="206">
        <f>J562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94"/>
      <c r="C118" s="195"/>
      <c r="D118" s="196" t="s">
        <v>122</v>
      </c>
      <c r="E118" s="197"/>
      <c r="F118" s="197"/>
      <c r="G118" s="197"/>
      <c r="H118" s="197"/>
      <c r="I118" s="198"/>
      <c r="J118" s="199">
        <f>J564</f>
        <v>0</v>
      </c>
      <c r="K118" s="195"/>
      <c r="L118" s="200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194"/>
      <c r="C119" s="195"/>
      <c r="D119" s="196" t="s">
        <v>123</v>
      </c>
      <c r="E119" s="197"/>
      <c r="F119" s="197"/>
      <c r="G119" s="197"/>
      <c r="H119" s="197"/>
      <c r="I119" s="198"/>
      <c r="J119" s="199">
        <f>J604</f>
        <v>0</v>
      </c>
      <c r="K119" s="195"/>
      <c r="L119" s="200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201"/>
      <c r="C120" s="202"/>
      <c r="D120" s="203" t="s">
        <v>124</v>
      </c>
      <c r="E120" s="204"/>
      <c r="F120" s="204"/>
      <c r="G120" s="204"/>
      <c r="H120" s="204"/>
      <c r="I120" s="205"/>
      <c r="J120" s="206">
        <f>J605</f>
        <v>0</v>
      </c>
      <c r="K120" s="20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1"/>
      <c r="C121" s="202"/>
      <c r="D121" s="203" t="s">
        <v>125</v>
      </c>
      <c r="E121" s="204"/>
      <c r="F121" s="204"/>
      <c r="G121" s="204"/>
      <c r="H121" s="204"/>
      <c r="I121" s="205"/>
      <c r="J121" s="206">
        <f>J607</f>
        <v>0</v>
      </c>
      <c r="K121" s="20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8"/>
      <c r="B122" s="39"/>
      <c r="C122" s="40"/>
      <c r="D122" s="40"/>
      <c r="E122" s="40"/>
      <c r="F122" s="40"/>
      <c r="G122" s="40"/>
      <c r="H122" s="40"/>
      <c r="I122" s="145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67"/>
      <c r="C123" s="68"/>
      <c r="D123" s="68"/>
      <c r="E123" s="68"/>
      <c r="F123" s="68"/>
      <c r="G123" s="68"/>
      <c r="H123" s="68"/>
      <c r="I123" s="184"/>
      <c r="J123" s="68"/>
      <c r="K123" s="68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7" s="2" customFormat="1" ht="6.96" customHeight="1">
      <c r="A127" s="38"/>
      <c r="B127" s="69"/>
      <c r="C127" s="70"/>
      <c r="D127" s="70"/>
      <c r="E127" s="70"/>
      <c r="F127" s="70"/>
      <c r="G127" s="70"/>
      <c r="H127" s="70"/>
      <c r="I127" s="187"/>
      <c r="J127" s="70"/>
      <c r="K127" s="70"/>
      <c r="L127" s="64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4.96" customHeight="1">
      <c r="A128" s="38"/>
      <c r="B128" s="39"/>
      <c r="C128" s="23" t="s">
        <v>126</v>
      </c>
      <c r="D128" s="40"/>
      <c r="E128" s="40"/>
      <c r="F128" s="40"/>
      <c r="G128" s="40"/>
      <c r="H128" s="40"/>
      <c r="I128" s="145"/>
      <c r="J128" s="40"/>
      <c r="K128" s="40"/>
      <c r="L128" s="64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45"/>
      <c r="J129" s="40"/>
      <c r="K129" s="40"/>
      <c r="L129" s="64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16</v>
      </c>
      <c r="D130" s="40"/>
      <c r="E130" s="40"/>
      <c r="F130" s="40"/>
      <c r="G130" s="40"/>
      <c r="H130" s="40"/>
      <c r="I130" s="145"/>
      <c r="J130" s="40"/>
      <c r="K130" s="40"/>
      <c r="L130" s="64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188" t="str">
        <f>E7</f>
        <v>Protivín ON - oprava výpravní budovy</v>
      </c>
      <c r="F131" s="32"/>
      <c r="G131" s="32"/>
      <c r="H131" s="32"/>
      <c r="I131" s="145"/>
      <c r="J131" s="40"/>
      <c r="K131" s="40"/>
      <c r="L131" s="64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94</v>
      </c>
      <c r="D132" s="40"/>
      <c r="E132" s="40"/>
      <c r="F132" s="40"/>
      <c r="G132" s="40"/>
      <c r="H132" s="40"/>
      <c r="I132" s="145"/>
      <c r="J132" s="40"/>
      <c r="K132" s="40"/>
      <c r="L132" s="64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77" t="str">
        <f>E9</f>
        <v>SO 01 - Stavební část</v>
      </c>
      <c r="F133" s="40"/>
      <c r="G133" s="40"/>
      <c r="H133" s="40"/>
      <c r="I133" s="145"/>
      <c r="J133" s="40"/>
      <c r="K133" s="40"/>
      <c r="L133" s="64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145"/>
      <c r="J134" s="40"/>
      <c r="K134" s="40"/>
      <c r="L134" s="64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20</v>
      </c>
      <c r="D135" s="40"/>
      <c r="E135" s="40"/>
      <c r="F135" s="27" t="str">
        <f>F12</f>
        <v xml:space="preserve"> </v>
      </c>
      <c r="G135" s="40"/>
      <c r="H135" s="40"/>
      <c r="I135" s="148" t="s">
        <v>22</v>
      </c>
      <c r="J135" s="80" t="str">
        <f>IF(J12="","",J12)</f>
        <v>1. 6. 2020</v>
      </c>
      <c r="K135" s="40"/>
      <c r="L135" s="64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145"/>
      <c r="J136" s="40"/>
      <c r="K136" s="40"/>
      <c r="L136" s="64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24</v>
      </c>
      <c r="D137" s="40"/>
      <c r="E137" s="40"/>
      <c r="F137" s="27" t="str">
        <f>E15</f>
        <v xml:space="preserve"> </v>
      </c>
      <c r="G137" s="40"/>
      <c r="H137" s="40"/>
      <c r="I137" s="148" t="s">
        <v>29</v>
      </c>
      <c r="J137" s="36" t="str">
        <f>E21</f>
        <v xml:space="preserve"> </v>
      </c>
      <c r="K137" s="40"/>
      <c r="L137" s="64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27</v>
      </c>
      <c r="D138" s="40"/>
      <c r="E138" s="40"/>
      <c r="F138" s="27" t="str">
        <f>IF(E18="","",E18)</f>
        <v>Vyplň údaj</v>
      </c>
      <c r="G138" s="40"/>
      <c r="H138" s="40"/>
      <c r="I138" s="148" t="s">
        <v>31</v>
      </c>
      <c r="J138" s="36" t="str">
        <f>E24</f>
        <v xml:space="preserve"> </v>
      </c>
      <c r="K138" s="40"/>
      <c r="L138" s="64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0.32" customHeight="1">
      <c r="A139" s="38"/>
      <c r="B139" s="39"/>
      <c r="C139" s="40"/>
      <c r="D139" s="40"/>
      <c r="E139" s="40"/>
      <c r="F139" s="40"/>
      <c r="G139" s="40"/>
      <c r="H139" s="40"/>
      <c r="I139" s="145"/>
      <c r="J139" s="40"/>
      <c r="K139" s="40"/>
      <c r="L139" s="64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11" customFormat="1" ht="29.28" customHeight="1">
      <c r="A140" s="208"/>
      <c r="B140" s="209"/>
      <c r="C140" s="210" t="s">
        <v>127</v>
      </c>
      <c r="D140" s="211" t="s">
        <v>58</v>
      </c>
      <c r="E140" s="211" t="s">
        <v>54</v>
      </c>
      <c r="F140" s="211" t="s">
        <v>55</v>
      </c>
      <c r="G140" s="211" t="s">
        <v>128</v>
      </c>
      <c r="H140" s="211" t="s">
        <v>129</v>
      </c>
      <c r="I140" s="212" t="s">
        <v>130</v>
      </c>
      <c r="J140" s="211" t="s">
        <v>98</v>
      </c>
      <c r="K140" s="213" t="s">
        <v>131</v>
      </c>
      <c r="L140" s="214"/>
      <c r="M140" s="101" t="s">
        <v>1</v>
      </c>
      <c r="N140" s="102" t="s">
        <v>37</v>
      </c>
      <c r="O140" s="102" t="s">
        <v>132</v>
      </c>
      <c r="P140" s="102" t="s">
        <v>133</v>
      </c>
      <c r="Q140" s="102" t="s">
        <v>134</v>
      </c>
      <c r="R140" s="102" t="s">
        <v>135</v>
      </c>
      <c r="S140" s="102" t="s">
        <v>136</v>
      </c>
      <c r="T140" s="103" t="s">
        <v>137</v>
      </c>
      <c r="U140" s="208"/>
      <c r="V140" s="208"/>
      <c r="W140" s="208"/>
      <c r="X140" s="208"/>
      <c r="Y140" s="208"/>
      <c r="Z140" s="208"/>
      <c r="AA140" s="208"/>
      <c r="AB140" s="208"/>
      <c r="AC140" s="208"/>
      <c r="AD140" s="208"/>
      <c r="AE140" s="208"/>
    </row>
    <row r="141" s="2" customFormat="1" ht="22.8" customHeight="1">
      <c r="A141" s="38"/>
      <c r="B141" s="39"/>
      <c r="C141" s="108" t="s">
        <v>138</v>
      </c>
      <c r="D141" s="40"/>
      <c r="E141" s="40"/>
      <c r="F141" s="40"/>
      <c r="G141" s="40"/>
      <c r="H141" s="40"/>
      <c r="I141" s="145"/>
      <c r="J141" s="215">
        <f>BK141</f>
        <v>0</v>
      </c>
      <c r="K141" s="40"/>
      <c r="L141" s="44"/>
      <c r="M141" s="104"/>
      <c r="N141" s="216"/>
      <c r="O141" s="105"/>
      <c r="P141" s="217">
        <f>P142+P242+P561+P564+P604</f>
        <v>0</v>
      </c>
      <c r="Q141" s="105"/>
      <c r="R141" s="217">
        <f>R142+R242+R561+R564+R604</f>
        <v>171.39037604000001</v>
      </c>
      <c r="S141" s="105"/>
      <c r="T141" s="218">
        <f>T142+T242+T561+T564+T604</f>
        <v>156.32926280000004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72</v>
      </c>
      <c r="AU141" s="17" t="s">
        <v>100</v>
      </c>
      <c r="BK141" s="219">
        <f>BK142+BK242+BK561+BK564+BK604</f>
        <v>0</v>
      </c>
    </row>
    <row r="142" s="12" customFormat="1" ht="25.92" customHeight="1">
      <c r="A142" s="12"/>
      <c r="B142" s="220"/>
      <c r="C142" s="221"/>
      <c r="D142" s="222" t="s">
        <v>72</v>
      </c>
      <c r="E142" s="223" t="s">
        <v>139</v>
      </c>
      <c r="F142" s="223" t="s">
        <v>140</v>
      </c>
      <c r="G142" s="221"/>
      <c r="H142" s="221"/>
      <c r="I142" s="224"/>
      <c r="J142" s="225">
        <f>BK142</f>
        <v>0</v>
      </c>
      <c r="K142" s="221"/>
      <c r="L142" s="226"/>
      <c r="M142" s="227"/>
      <c r="N142" s="228"/>
      <c r="O142" s="228"/>
      <c r="P142" s="229">
        <f>P143+P153+P158+P184+P230+P240</f>
        <v>0</v>
      </c>
      <c r="Q142" s="228"/>
      <c r="R142" s="229">
        <f>R143+R153+R158+R184+R230+R240</f>
        <v>98.363425640000003</v>
      </c>
      <c r="S142" s="228"/>
      <c r="T142" s="230">
        <f>T143+T153+T158+T184+T230+T240</f>
        <v>83.790590400000013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1" t="s">
        <v>81</v>
      </c>
      <c r="AT142" s="232" t="s">
        <v>72</v>
      </c>
      <c r="AU142" s="232" t="s">
        <v>73</v>
      </c>
      <c r="AY142" s="231" t="s">
        <v>141</v>
      </c>
      <c r="BK142" s="233">
        <f>BK143+BK153+BK158+BK184+BK230+BK240</f>
        <v>0</v>
      </c>
    </row>
    <row r="143" s="12" customFormat="1" ht="22.8" customHeight="1">
      <c r="A143" s="12"/>
      <c r="B143" s="220"/>
      <c r="C143" s="221"/>
      <c r="D143" s="222" t="s">
        <v>72</v>
      </c>
      <c r="E143" s="234" t="s">
        <v>142</v>
      </c>
      <c r="F143" s="234" t="s">
        <v>143</v>
      </c>
      <c r="G143" s="221"/>
      <c r="H143" s="221"/>
      <c r="I143" s="224"/>
      <c r="J143" s="235">
        <f>BK143</f>
        <v>0</v>
      </c>
      <c r="K143" s="221"/>
      <c r="L143" s="226"/>
      <c r="M143" s="227"/>
      <c r="N143" s="228"/>
      <c r="O143" s="228"/>
      <c r="P143" s="229">
        <f>SUM(P144:P152)</f>
        <v>0</v>
      </c>
      <c r="Q143" s="228"/>
      <c r="R143" s="229">
        <f>SUM(R144:R152)</f>
        <v>22.834189639999998</v>
      </c>
      <c r="S143" s="228"/>
      <c r="T143" s="230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1" t="s">
        <v>81</v>
      </c>
      <c r="AT143" s="232" t="s">
        <v>72</v>
      </c>
      <c r="AU143" s="232" t="s">
        <v>81</v>
      </c>
      <c r="AY143" s="231" t="s">
        <v>141</v>
      </c>
      <c r="BK143" s="233">
        <f>SUM(BK144:BK152)</f>
        <v>0</v>
      </c>
    </row>
    <row r="144" s="2" customFormat="1" ht="21.75" customHeight="1">
      <c r="A144" s="38"/>
      <c r="B144" s="39"/>
      <c r="C144" s="236" t="s">
        <v>81</v>
      </c>
      <c r="D144" s="236" t="s">
        <v>144</v>
      </c>
      <c r="E144" s="237" t="s">
        <v>145</v>
      </c>
      <c r="F144" s="238" t="s">
        <v>146</v>
      </c>
      <c r="G144" s="239" t="s">
        <v>147</v>
      </c>
      <c r="H144" s="240">
        <v>5.3289999999999997</v>
      </c>
      <c r="I144" s="241"/>
      <c r="J144" s="242">
        <f>ROUND(I144*H144,2)</f>
        <v>0</v>
      </c>
      <c r="K144" s="238" t="s">
        <v>148</v>
      </c>
      <c r="L144" s="44"/>
      <c r="M144" s="243" t="s">
        <v>1</v>
      </c>
      <c r="N144" s="244" t="s">
        <v>40</v>
      </c>
      <c r="O144" s="92"/>
      <c r="P144" s="245">
        <f>O144*H144</f>
        <v>0</v>
      </c>
      <c r="Q144" s="245">
        <v>2.2284000000000002</v>
      </c>
      <c r="R144" s="245">
        <f>Q144*H144</f>
        <v>11.8751436</v>
      </c>
      <c r="S144" s="245">
        <v>0</v>
      </c>
      <c r="T144" s="24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7" t="s">
        <v>149</v>
      </c>
      <c r="AT144" s="247" t="s">
        <v>144</v>
      </c>
      <c r="AU144" s="247" t="s">
        <v>83</v>
      </c>
      <c r="AY144" s="17" t="s">
        <v>141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7" t="s">
        <v>149</v>
      </c>
      <c r="BK144" s="248">
        <f>ROUND(I144*H144,2)</f>
        <v>0</v>
      </c>
      <c r="BL144" s="17" t="s">
        <v>149</v>
      </c>
      <c r="BM144" s="247" t="s">
        <v>150</v>
      </c>
    </row>
    <row r="145" s="2" customFormat="1" ht="21.75" customHeight="1">
      <c r="A145" s="38"/>
      <c r="B145" s="39"/>
      <c r="C145" s="236" t="s">
        <v>83</v>
      </c>
      <c r="D145" s="236" t="s">
        <v>144</v>
      </c>
      <c r="E145" s="237" t="s">
        <v>151</v>
      </c>
      <c r="F145" s="238" t="s">
        <v>152</v>
      </c>
      <c r="G145" s="239" t="s">
        <v>153</v>
      </c>
      <c r="H145" s="240">
        <v>2.407</v>
      </c>
      <c r="I145" s="241"/>
      <c r="J145" s="242">
        <f>ROUND(I145*H145,2)</f>
        <v>0</v>
      </c>
      <c r="K145" s="238" t="s">
        <v>148</v>
      </c>
      <c r="L145" s="44"/>
      <c r="M145" s="243" t="s">
        <v>1</v>
      </c>
      <c r="N145" s="244" t="s">
        <v>40</v>
      </c>
      <c r="O145" s="92"/>
      <c r="P145" s="245">
        <f>O145*H145</f>
        <v>0</v>
      </c>
      <c r="Q145" s="245">
        <v>0.30301</v>
      </c>
      <c r="R145" s="245">
        <f>Q145*H145</f>
        <v>0.72934507000000004</v>
      </c>
      <c r="S145" s="245">
        <v>0</v>
      </c>
      <c r="T145" s="24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7" t="s">
        <v>149</v>
      </c>
      <c r="AT145" s="247" t="s">
        <v>144</v>
      </c>
      <c r="AU145" s="247" t="s">
        <v>83</v>
      </c>
      <c r="AY145" s="17" t="s">
        <v>141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7" t="s">
        <v>149</v>
      </c>
      <c r="BK145" s="248">
        <f>ROUND(I145*H145,2)</f>
        <v>0</v>
      </c>
      <c r="BL145" s="17" t="s">
        <v>149</v>
      </c>
      <c r="BM145" s="247" t="s">
        <v>154</v>
      </c>
    </row>
    <row r="146" s="2" customFormat="1" ht="21.75" customHeight="1">
      <c r="A146" s="38"/>
      <c r="B146" s="39"/>
      <c r="C146" s="236" t="s">
        <v>142</v>
      </c>
      <c r="D146" s="236" t="s">
        <v>144</v>
      </c>
      <c r="E146" s="237" t="s">
        <v>155</v>
      </c>
      <c r="F146" s="238" t="s">
        <v>156</v>
      </c>
      <c r="G146" s="239" t="s">
        <v>153</v>
      </c>
      <c r="H146" s="240">
        <v>2.407</v>
      </c>
      <c r="I146" s="241"/>
      <c r="J146" s="242">
        <f>ROUND(I146*H146,2)</f>
        <v>0</v>
      </c>
      <c r="K146" s="238" t="s">
        <v>148</v>
      </c>
      <c r="L146" s="44"/>
      <c r="M146" s="243" t="s">
        <v>1</v>
      </c>
      <c r="N146" s="244" t="s">
        <v>40</v>
      </c>
      <c r="O146" s="92"/>
      <c r="P146" s="245">
        <f>O146*H146</f>
        <v>0</v>
      </c>
      <c r="Q146" s="245">
        <v>0.25795000000000001</v>
      </c>
      <c r="R146" s="245">
        <f>Q146*H146</f>
        <v>0.62088565000000007</v>
      </c>
      <c r="S146" s="245">
        <v>0</v>
      </c>
      <c r="T146" s="24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7" t="s">
        <v>149</v>
      </c>
      <c r="AT146" s="247" t="s">
        <v>144</v>
      </c>
      <c r="AU146" s="247" t="s">
        <v>83</v>
      </c>
      <c r="AY146" s="17" t="s">
        <v>141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7" t="s">
        <v>149</v>
      </c>
      <c r="BK146" s="248">
        <f>ROUND(I146*H146,2)</f>
        <v>0</v>
      </c>
      <c r="BL146" s="17" t="s">
        <v>149</v>
      </c>
      <c r="BM146" s="247" t="s">
        <v>157</v>
      </c>
    </row>
    <row r="147" s="2" customFormat="1" ht="21.75" customHeight="1">
      <c r="A147" s="38"/>
      <c r="B147" s="39"/>
      <c r="C147" s="236" t="s">
        <v>149</v>
      </c>
      <c r="D147" s="236" t="s">
        <v>144</v>
      </c>
      <c r="E147" s="237" t="s">
        <v>158</v>
      </c>
      <c r="F147" s="238" t="s">
        <v>159</v>
      </c>
      <c r="G147" s="239" t="s">
        <v>147</v>
      </c>
      <c r="H147" s="240">
        <v>0.14199999999999999</v>
      </c>
      <c r="I147" s="241"/>
      <c r="J147" s="242">
        <f>ROUND(I147*H147,2)</f>
        <v>0</v>
      </c>
      <c r="K147" s="238" t="s">
        <v>148</v>
      </c>
      <c r="L147" s="44"/>
      <c r="M147" s="243" t="s">
        <v>1</v>
      </c>
      <c r="N147" s="244" t="s">
        <v>40</v>
      </c>
      <c r="O147" s="92"/>
      <c r="P147" s="245">
        <f>O147*H147</f>
        <v>0</v>
      </c>
      <c r="Q147" s="245">
        <v>0.036889999999999999</v>
      </c>
      <c r="R147" s="245">
        <f>Q147*H147</f>
        <v>0.0052383799999999991</v>
      </c>
      <c r="S147" s="245">
        <v>0</v>
      </c>
      <c r="T147" s="24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7" t="s">
        <v>149</v>
      </c>
      <c r="AT147" s="247" t="s">
        <v>144</v>
      </c>
      <c r="AU147" s="247" t="s">
        <v>83</v>
      </c>
      <c r="AY147" s="17" t="s">
        <v>141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7" t="s">
        <v>149</v>
      </c>
      <c r="BK147" s="248">
        <f>ROUND(I147*H147,2)</f>
        <v>0</v>
      </c>
      <c r="BL147" s="17" t="s">
        <v>149</v>
      </c>
      <c r="BM147" s="247" t="s">
        <v>160</v>
      </c>
    </row>
    <row r="148" s="2" customFormat="1" ht="16.5" customHeight="1">
      <c r="A148" s="38"/>
      <c r="B148" s="39"/>
      <c r="C148" s="249" t="s">
        <v>161</v>
      </c>
      <c r="D148" s="249" t="s">
        <v>162</v>
      </c>
      <c r="E148" s="250" t="s">
        <v>163</v>
      </c>
      <c r="F148" s="251" t="s">
        <v>164</v>
      </c>
      <c r="G148" s="252" t="s">
        <v>165</v>
      </c>
      <c r="H148" s="253">
        <v>1</v>
      </c>
      <c r="I148" s="254"/>
      <c r="J148" s="255">
        <f>ROUND(I148*H148,2)</f>
        <v>0</v>
      </c>
      <c r="K148" s="251" t="s">
        <v>1</v>
      </c>
      <c r="L148" s="256"/>
      <c r="M148" s="257" t="s">
        <v>1</v>
      </c>
      <c r="N148" s="258" t="s">
        <v>40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7" t="s">
        <v>166</v>
      </c>
      <c r="AT148" s="247" t="s">
        <v>162</v>
      </c>
      <c r="AU148" s="247" t="s">
        <v>83</v>
      </c>
      <c r="AY148" s="17" t="s">
        <v>141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7" t="s">
        <v>149</v>
      </c>
      <c r="BK148" s="248">
        <f>ROUND(I148*H148,2)</f>
        <v>0</v>
      </c>
      <c r="BL148" s="17" t="s">
        <v>149</v>
      </c>
      <c r="BM148" s="247" t="s">
        <v>167</v>
      </c>
    </row>
    <row r="149" s="13" customFormat="1">
      <c r="A149" s="13"/>
      <c r="B149" s="259"/>
      <c r="C149" s="260"/>
      <c r="D149" s="261" t="s">
        <v>168</v>
      </c>
      <c r="E149" s="262" t="s">
        <v>1</v>
      </c>
      <c r="F149" s="263" t="s">
        <v>81</v>
      </c>
      <c r="G149" s="260"/>
      <c r="H149" s="264">
        <v>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168</v>
      </c>
      <c r="AU149" s="270" t="s">
        <v>83</v>
      </c>
      <c r="AV149" s="13" t="s">
        <v>83</v>
      </c>
      <c r="AW149" s="13" t="s">
        <v>30</v>
      </c>
      <c r="AX149" s="13" t="s">
        <v>73</v>
      </c>
      <c r="AY149" s="270" t="s">
        <v>141</v>
      </c>
    </row>
    <row r="150" s="14" customFormat="1">
      <c r="A150" s="14"/>
      <c r="B150" s="271"/>
      <c r="C150" s="272"/>
      <c r="D150" s="261" t="s">
        <v>168</v>
      </c>
      <c r="E150" s="273" t="s">
        <v>1</v>
      </c>
      <c r="F150" s="274" t="s">
        <v>169</v>
      </c>
      <c r="G150" s="272"/>
      <c r="H150" s="275">
        <v>1</v>
      </c>
      <c r="I150" s="276"/>
      <c r="J150" s="272"/>
      <c r="K150" s="272"/>
      <c r="L150" s="277"/>
      <c r="M150" s="278"/>
      <c r="N150" s="279"/>
      <c r="O150" s="279"/>
      <c r="P150" s="279"/>
      <c r="Q150" s="279"/>
      <c r="R150" s="279"/>
      <c r="S150" s="279"/>
      <c r="T150" s="28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1" t="s">
        <v>168</v>
      </c>
      <c r="AU150" s="281" t="s">
        <v>83</v>
      </c>
      <c r="AV150" s="14" t="s">
        <v>149</v>
      </c>
      <c r="AW150" s="14" t="s">
        <v>30</v>
      </c>
      <c r="AX150" s="14" t="s">
        <v>81</v>
      </c>
      <c r="AY150" s="281" t="s">
        <v>141</v>
      </c>
    </row>
    <row r="151" s="2" customFormat="1" ht="16.5" customHeight="1">
      <c r="A151" s="38"/>
      <c r="B151" s="39"/>
      <c r="C151" s="236" t="s">
        <v>170</v>
      </c>
      <c r="D151" s="236" t="s">
        <v>144</v>
      </c>
      <c r="E151" s="237" t="s">
        <v>171</v>
      </c>
      <c r="F151" s="238" t="s">
        <v>172</v>
      </c>
      <c r="G151" s="239" t="s">
        <v>153</v>
      </c>
      <c r="H151" s="240">
        <v>336.142</v>
      </c>
      <c r="I151" s="241"/>
      <c r="J151" s="242">
        <f>ROUND(I151*H151,2)</f>
        <v>0</v>
      </c>
      <c r="K151" s="238" t="s">
        <v>148</v>
      </c>
      <c r="L151" s="44"/>
      <c r="M151" s="243" t="s">
        <v>1</v>
      </c>
      <c r="N151" s="244" t="s">
        <v>40</v>
      </c>
      <c r="O151" s="92"/>
      <c r="P151" s="245">
        <f>O151*H151</f>
        <v>0</v>
      </c>
      <c r="Q151" s="245">
        <v>0.028570000000000002</v>
      </c>
      <c r="R151" s="245">
        <f>Q151*H151</f>
        <v>9.60357694</v>
      </c>
      <c r="S151" s="245">
        <v>0</v>
      </c>
      <c r="T151" s="24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7" t="s">
        <v>149</v>
      </c>
      <c r="AT151" s="247" t="s">
        <v>144</v>
      </c>
      <c r="AU151" s="247" t="s">
        <v>83</v>
      </c>
      <c r="AY151" s="17" t="s">
        <v>141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7" t="s">
        <v>149</v>
      </c>
      <c r="BK151" s="248">
        <f>ROUND(I151*H151,2)</f>
        <v>0</v>
      </c>
      <c r="BL151" s="17" t="s">
        <v>149</v>
      </c>
      <c r="BM151" s="247" t="s">
        <v>173</v>
      </c>
    </row>
    <row r="152" s="2" customFormat="1" ht="16.5" customHeight="1">
      <c r="A152" s="38"/>
      <c r="B152" s="39"/>
      <c r="C152" s="236" t="s">
        <v>174</v>
      </c>
      <c r="D152" s="236" t="s">
        <v>144</v>
      </c>
      <c r="E152" s="237" t="s">
        <v>175</v>
      </c>
      <c r="F152" s="238" t="s">
        <v>176</v>
      </c>
      <c r="G152" s="239" t="s">
        <v>177</v>
      </c>
      <c r="H152" s="240">
        <v>480</v>
      </c>
      <c r="I152" s="241"/>
      <c r="J152" s="242">
        <f>ROUND(I152*H152,2)</f>
        <v>0</v>
      </c>
      <c r="K152" s="238" t="s">
        <v>148</v>
      </c>
      <c r="L152" s="44"/>
      <c r="M152" s="243" t="s">
        <v>1</v>
      </c>
      <c r="N152" s="244" t="s">
        <v>40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7" t="s">
        <v>149</v>
      </c>
      <c r="AT152" s="247" t="s">
        <v>144</v>
      </c>
      <c r="AU152" s="247" t="s">
        <v>83</v>
      </c>
      <c r="AY152" s="17" t="s">
        <v>141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7" t="s">
        <v>149</v>
      </c>
      <c r="BK152" s="248">
        <f>ROUND(I152*H152,2)</f>
        <v>0</v>
      </c>
      <c r="BL152" s="17" t="s">
        <v>149</v>
      </c>
      <c r="BM152" s="247" t="s">
        <v>178</v>
      </c>
    </row>
    <row r="153" s="12" customFormat="1" ht="22.8" customHeight="1">
      <c r="A153" s="12"/>
      <c r="B153" s="220"/>
      <c r="C153" s="221"/>
      <c r="D153" s="222" t="s">
        <v>72</v>
      </c>
      <c r="E153" s="234" t="s">
        <v>149</v>
      </c>
      <c r="F153" s="234" t="s">
        <v>179</v>
      </c>
      <c r="G153" s="221"/>
      <c r="H153" s="221"/>
      <c r="I153" s="224"/>
      <c r="J153" s="235">
        <f>BK153</f>
        <v>0</v>
      </c>
      <c r="K153" s="221"/>
      <c r="L153" s="226"/>
      <c r="M153" s="227"/>
      <c r="N153" s="228"/>
      <c r="O153" s="228"/>
      <c r="P153" s="229">
        <f>SUM(P154:P157)</f>
        <v>0</v>
      </c>
      <c r="Q153" s="228"/>
      <c r="R153" s="229">
        <f>SUM(R154:R157)</f>
        <v>0.18191250000000001</v>
      </c>
      <c r="S153" s="228"/>
      <c r="T153" s="230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81</v>
      </c>
      <c r="AT153" s="232" t="s">
        <v>72</v>
      </c>
      <c r="AU153" s="232" t="s">
        <v>81</v>
      </c>
      <c r="AY153" s="231" t="s">
        <v>141</v>
      </c>
      <c r="BK153" s="233">
        <f>SUM(BK154:BK157)</f>
        <v>0</v>
      </c>
    </row>
    <row r="154" s="2" customFormat="1" ht="21.75" customHeight="1">
      <c r="A154" s="38"/>
      <c r="B154" s="39"/>
      <c r="C154" s="236" t="s">
        <v>166</v>
      </c>
      <c r="D154" s="236" t="s">
        <v>144</v>
      </c>
      <c r="E154" s="237" t="s">
        <v>180</v>
      </c>
      <c r="F154" s="238" t="s">
        <v>181</v>
      </c>
      <c r="G154" s="239" t="s">
        <v>177</v>
      </c>
      <c r="H154" s="240">
        <v>5.25</v>
      </c>
      <c r="I154" s="241"/>
      <c r="J154" s="242">
        <f>ROUND(I154*H154,2)</f>
        <v>0</v>
      </c>
      <c r="K154" s="238" t="s">
        <v>148</v>
      </c>
      <c r="L154" s="44"/>
      <c r="M154" s="243" t="s">
        <v>1</v>
      </c>
      <c r="N154" s="244" t="s">
        <v>40</v>
      </c>
      <c r="O154" s="92"/>
      <c r="P154" s="245">
        <f>O154*H154</f>
        <v>0</v>
      </c>
      <c r="Q154" s="245">
        <v>0.03465</v>
      </c>
      <c r="R154" s="245">
        <f>Q154*H154</f>
        <v>0.18191250000000001</v>
      </c>
      <c r="S154" s="245">
        <v>0</v>
      </c>
      <c r="T154" s="24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7" t="s">
        <v>149</v>
      </c>
      <c r="AT154" s="247" t="s">
        <v>144</v>
      </c>
      <c r="AU154" s="247" t="s">
        <v>83</v>
      </c>
      <c r="AY154" s="17" t="s">
        <v>141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7" t="s">
        <v>149</v>
      </c>
      <c r="BK154" s="248">
        <f>ROUND(I154*H154,2)</f>
        <v>0</v>
      </c>
      <c r="BL154" s="17" t="s">
        <v>149</v>
      </c>
      <c r="BM154" s="247" t="s">
        <v>182</v>
      </c>
    </row>
    <row r="155" s="2" customFormat="1" ht="21.75" customHeight="1">
      <c r="A155" s="38"/>
      <c r="B155" s="39"/>
      <c r="C155" s="249" t="s">
        <v>183</v>
      </c>
      <c r="D155" s="249" t="s">
        <v>162</v>
      </c>
      <c r="E155" s="250" t="s">
        <v>184</v>
      </c>
      <c r="F155" s="251" t="s">
        <v>185</v>
      </c>
      <c r="G155" s="252" t="s">
        <v>165</v>
      </c>
      <c r="H155" s="253">
        <v>3</v>
      </c>
      <c r="I155" s="254"/>
      <c r="J155" s="255">
        <f>ROUND(I155*H155,2)</f>
        <v>0</v>
      </c>
      <c r="K155" s="251" t="s">
        <v>1</v>
      </c>
      <c r="L155" s="256"/>
      <c r="M155" s="257" t="s">
        <v>1</v>
      </c>
      <c r="N155" s="258" t="s">
        <v>40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7" t="s">
        <v>166</v>
      </c>
      <c r="AT155" s="247" t="s">
        <v>162</v>
      </c>
      <c r="AU155" s="247" t="s">
        <v>83</v>
      </c>
      <c r="AY155" s="17" t="s">
        <v>141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7" t="s">
        <v>149</v>
      </c>
      <c r="BK155" s="248">
        <f>ROUND(I155*H155,2)</f>
        <v>0</v>
      </c>
      <c r="BL155" s="17" t="s">
        <v>149</v>
      </c>
      <c r="BM155" s="247" t="s">
        <v>186</v>
      </c>
    </row>
    <row r="156" s="13" customFormat="1">
      <c r="A156" s="13"/>
      <c r="B156" s="259"/>
      <c r="C156" s="260"/>
      <c r="D156" s="261" t="s">
        <v>168</v>
      </c>
      <c r="E156" s="262" t="s">
        <v>1</v>
      </c>
      <c r="F156" s="263" t="s">
        <v>187</v>
      </c>
      <c r="G156" s="260"/>
      <c r="H156" s="264">
        <v>3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168</v>
      </c>
      <c r="AU156" s="270" t="s">
        <v>83</v>
      </c>
      <c r="AV156" s="13" t="s">
        <v>83</v>
      </c>
      <c r="AW156" s="13" t="s">
        <v>30</v>
      </c>
      <c r="AX156" s="13" t="s">
        <v>73</v>
      </c>
      <c r="AY156" s="270" t="s">
        <v>141</v>
      </c>
    </row>
    <row r="157" s="14" customFormat="1">
      <c r="A157" s="14"/>
      <c r="B157" s="271"/>
      <c r="C157" s="272"/>
      <c r="D157" s="261" t="s">
        <v>168</v>
      </c>
      <c r="E157" s="273" t="s">
        <v>1</v>
      </c>
      <c r="F157" s="274" t="s">
        <v>169</v>
      </c>
      <c r="G157" s="272"/>
      <c r="H157" s="275">
        <v>3</v>
      </c>
      <c r="I157" s="276"/>
      <c r="J157" s="272"/>
      <c r="K157" s="272"/>
      <c r="L157" s="277"/>
      <c r="M157" s="278"/>
      <c r="N157" s="279"/>
      <c r="O157" s="279"/>
      <c r="P157" s="279"/>
      <c r="Q157" s="279"/>
      <c r="R157" s="279"/>
      <c r="S157" s="279"/>
      <c r="T157" s="28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1" t="s">
        <v>168</v>
      </c>
      <c r="AU157" s="281" t="s">
        <v>83</v>
      </c>
      <c r="AV157" s="14" t="s">
        <v>149</v>
      </c>
      <c r="AW157" s="14" t="s">
        <v>30</v>
      </c>
      <c r="AX157" s="14" t="s">
        <v>81</v>
      </c>
      <c r="AY157" s="281" t="s">
        <v>141</v>
      </c>
    </row>
    <row r="158" s="12" customFormat="1" ht="22.8" customHeight="1">
      <c r="A158" s="12"/>
      <c r="B158" s="220"/>
      <c r="C158" s="221"/>
      <c r="D158" s="222" t="s">
        <v>72</v>
      </c>
      <c r="E158" s="234" t="s">
        <v>170</v>
      </c>
      <c r="F158" s="234" t="s">
        <v>188</v>
      </c>
      <c r="G158" s="221"/>
      <c r="H158" s="221"/>
      <c r="I158" s="224"/>
      <c r="J158" s="235">
        <f>BK158</f>
        <v>0</v>
      </c>
      <c r="K158" s="221"/>
      <c r="L158" s="226"/>
      <c r="M158" s="227"/>
      <c r="N158" s="228"/>
      <c r="O158" s="228"/>
      <c r="P158" s="229">
        <f>SUM(P159:P183)</f>
        <v>0</v>
      </c>
      <c r="Q158" s="228"/>
      <c r="R158" s="229">
        <f>SUM(R159:R183)</f>
        <v>57.594784830000002</v>
      </c>
      <c r="S158" s="228"/>
      <c r="T158" s="230">
        <f>SUM(T159:T183)</f>
        <v>20.302745999999999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1" t="s">
        <v>81</v>
      </c>
      <c r="AT158" s="232" t="s">
        <v>72</v>
      </c>
      <c r="AU158" s="232" t="s">
        <v>81</v>
      </c>
      <c r="AY158" s="231" t="s">
        <v>141</v>
      </c>
      <c r="BK158" s="233">
        <f>SUM(BK159:BK183)</f>
        <v>0</v>
      </c>
    </row>
    <row r="159" s="2" customFormat="1" ht="21.75" customHeight="1">
      <c r="A159" s="38"/>
      <c r="B159" s="39"/>
      <c r="C159" s="236" t="s">
        <v>189</v>
      </c>
      <c r="D159" s="236" t="s">
        <v>144</v>
      </c>
      <c r="E159" s="237" t="s">
        <v>190</v>
      </c>
      <c r="F159" s="238" t="s">
        <v>191</v>
      </c>
      <c r="G159" s="239" t="s">
        <v>153</v>
      </c>
      <c r="H159" s="240">
        <v>58.094999999999999</v>
      </c>
      <c r="I159" s="241"/>
      <c r="J159" s="242">
        <f>ROUND(I159*H159,2)</f>
        <v>0</v>
      </c>
      <c r="K159" s="238" t="s">
        <v>148</v>
      </c>
      <c r="L159" s="44"/>
      <c r="M159" s="243" t="s">
        <v>1</v>
      </c>
      <c r="N159" s="244" t="s">
        <v>40</v>
      </c>
      <c r="O159" s="92"/>
      <c r="P159" s="245">
        <f>O159*H159</f>
        <v>0</v>
      </c>
      <c r="Q159" s="245">
        <v>0.038199999999999998</v>
      </c>
      <c r="R159" s="245">
        <f>Q159*H159</f>
        <v>2.2192289999999999</v>
      </c>
      <c r="S159" s="245">
        <v>0</v>
      </c>
      <c r="T159" s="24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7" t="s">
        <v>149</v>
      </c>
      <c r="AT159" s="247" t="s">
        <v>144</v>
      </c>
      <c r="AU159" s="247" t="s">
        <v>83</v>
      </c>
      <c r="AY159" s="17" t="s">
        <v>141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7" t="s">
        <v>149</v>
      </c>
      <c r="BK159" s="248">
        <f>ROUND(I159*H159,2)</f>
        <v>0</v>
      </c>
      <c r="BL159" s="17" t="s">
        <v>149</v>
      </c>
      <c r="BM159" s="247" t="s">
        <v>192</v>
      </c>
    </row>
    <row r="160" s="2" customFormat="1" ht="16.5" customHeight="1">
      <c r="A160" s="38"/>
      <c r="B160" s="39"/>
      <c r="C160" s="236" t="s">
        <v>193</v>
      </c>
      <c r="D160" s="236" t="s">
        <v>144</v>
      </c>
      <c r="E160" s="237" t="s">
        <v>194</v>
      </c>
      <c r="F160" s="238" t="s">
        <v>195</v>
      </c>
      <c r="G160" s="239" t="s">
        <v>153</v>
      </c>
      <c r="H160" s="240">
        <v>71.042000000000002</v>
      </c>
      <c r="I160" s="241"/>
      <c r="J160" s="242">
        <f>ROUND(I160*H160,2)</f>
        <v>0</v>
      </c>
      <c r="K160" s="238" t="s">
        <v>148</v>
      </c>
      <c r="L160" s="44"/>
      <c r="M160" s="243" t="s">
        <v>1</v>
      </c>
      <c r="N160" s="244" t="s">
        <v>40</v>
      </c>
      <c r="O160" s="92"/>
      <c r="P160" s="245">
        <f>O160*H160</f>
        <v>0</v>
      </c>
      <c r="Q160" s="245">
        <v>0.016760000000000001</v>
      </c>
      <c r="R160" s="245">
        <f>Q160*H160</f>
        <v>1.19066392</v>
      </c>
      <c r="S160" s="245">
        <v>0</v>
      </c>
      <c r="T160" s="24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7" t="s">
        <v>149</v>
      </c>
      <c r="AT160" s="247" t="s">
        <v>144</v>
      </c>
      <c r="AU160" s="247" t="s">
        <v>83</v>
      </c>
      <c r="AY160" s="17" t="s">
        <v>141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7" t="s">
        <v>149</v>
      </c>
      <c r="BK160" s="248">
        <f>ROUND(I160*H160,2)</f>
        <v>0</v>
      </c>
      <c r="BL160" s="17" t="s">
        <v>149</v>
      </c>
      <c r="BM160" s="247" t="s">
        <v>196</v>
      </c>
    </row>
    <row r="161" s="2" customFormat="1" ht="16.5" customHeight="1">
      <c r="A161" s="38"/>
      <c r="B161" s="39"/>
      <c r="C161" s="236" t="s">
        <v>197</v>
      </c>
      <c r="D161" s="236" t="s">
        <v>144</v>
      </c>
      <c r="E161" s="237" t="s">
        <v>198</v>
      </c>
      <c r="F161" s="238" t="s">
        <v>199</v>
      </c>
      <c r="G161" s="239" t="s">
        <v>177</v>
      </c>
      <c r="H161" s="240">
        <v>630.98500000000001</v>
      </c>
      <c r="I161" s="241"/>
      <c r="J161" s="242">
        <f>ROUND(I161*H161,2)</f>
        <v>0</v>
      </c>
      <c r="K161" s="238" t="s">
        <v>148</v>
      </c>
      <c r="L161" s="44"/>
      <c r="M161" s="243" t="s">
        <v>1</v>
      </c>
      <c r="N161" s="244" t="s">
        <v>40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7" t="s">
        <v>149</v>
      </c>
      <c r="AT161" s="247" t="s">
        <v>144</v>
      </c>
      <c r="AU161" s="247" t="s">
        <v>83</v>
      </c>
      <c r="AY161" s="17" t="s">
        <v>141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7" t="s">
        <v>149</v>
      </c>
      <c r="BK161" s="248">
        <f>ROUND(I161*H161,2)</f>
        <v>0</v>
      </c>
      <c r="BL161" s="17" t="s">
        <v>149</v>
      </c>
      <c r="BM161" s="247" t="s">
        <v>200</v>
      </c>
    </row>
    <row r="162" s="2" customFormat="1" ht="21.75" customHeight="1">
      <c r="A162" s="38"/>
      <c r="B162" s="39"/>
      <c r="C162" s="236" t="s">
        <v>201</v>
      </c>
      <c r="D162" s="236" t="s">
        <v>144</v>
      </c>
      <c r="E162" s="237" t="s">
        <v>202</v>
      </c>
      <c r="F162" s="238" t="s">
        <v>203</v>
      </c>
      <c r="G162" s="239" t="s">
        <v>177</v>
      </c>
      <c r="H162" s="240">
        <v>630.98500000000001</v>
      </c>
      <c r="I162" s="241"/>
      <c r="J162" s="242">
        <f>ROUND(I162*H162,2)</f>
        <v>0</v>
      </c>
      <c r="K162" s="238" t="s">
        <v>148</v>
      </c>
      <c r="L162" s="44"/>
      <c r="M162" s="243" t="s">
        <v>1</v>
      </c>
      <c r="N162" s="244" t="s">
        <v>40</v>
      </c>
      <c r="O162" s="92"/>
      <c r="P162" s="245">
        <f>O162*H162</f>
        <v>0</v>
      </c>
      <c r="Q162" s="245">
        <v>0.0015</v>
      </c>
      <c r="R162" s="245">
        <f>Q162*H162</f>
        <v>0.94647750000000008</v>
      </c>
      <c r="S162" s="245">
        <v>0</v>
      </c>
      <c r="T162" s="24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7" t="s">
        <v>149</v>
      </c>
      <c r="AT162" s="247" t="s">
        <v>144</v>
      </c>
      <c r="AU162" s="247" t="s">
        <v>83</v>
      </c>
      <c r="AY162" s="17" t="s">
        <v>141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7" t="s">
        <v>149</v>
      </c>
      <c r="BK162" s="248">
        <f>ROUND(I162*H162,2)</f>
        <v>0</v>
      </c>
      <c r="BL162" s="17" t="s">
        <v>149</v>
      </c>
      <c r="BM162" s="247" t="s">
        <v>204</v>
      </c>
    </row>
    <row r="163" s="2" customFormat="1">
      <c r="A163" s="38"/>
      <c r="B163" s="39"/>
      <c r="C163" s="40"/>
      <c r="D163" s="261" t="s">
        <v>205</v>
      </c>
      <c r="E163" s="40"/>
      <c r="F163" s="282" t="s">
        <v>206</v>
      </c>
      <c r="G163" s="40"/>
      <c r="H163" s="40"/>
      <c r="I163" s="145"/>
      <c r="J163" s="40"/>
      <c r="K163" s="40"/>
      <c r="L163" s="44"/>
      <c r="M163" s="283"/>
      <c r="N163" s="284"/>
      <c r="O163" s="92"/>
      <c r="P163" s="92"/>
      <c r="Q163" s="92"/>
      <c r="R163" s="92"/>
      <c r="S163" s="92"/>
      <c r="T163" s="9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205</v>
      </c>
      <c r="AU163" s="17" t="s">
        <v>83</v>
      </c>
    </row>
    <row r="164" s="2" customFormat="1" ht="16.5" customHeight="1">
      <c r="A164" s="38"/>
      <c r="B164" s="39"/>
      <c r="C164" s="236" t="s">
        <v>207</v>
      </c>
      <c r="D164" s="236" t="s">
        <v>144</v>
      </c>
      <c r="E164" s="237" t="s">
        <v>208</v>
      </c>
      <c r="F164" s="238" t="s">
        <v>209</v>
      </c>
      <c r="G164" s="239" t="s">
        <v>153</v>
      </c>
      <c r="H164" s="240">
        <v>336.142</v>
      </c>
      <c r="I164" s="241"/>
      <c r="J164" s="242">
        <f>ROUND(I164*H164,2)</f>
        <v>0</v>
      </c>
      <c r="K164" s="238" t="s">
        <v>148</v>
      </c>
      <c r="L164" s="44"/>
      <c r="M164" s="243" t="s">
        <v>1</v>
      </c>
      <c r="N164" s="244" t="s">
        <v>40</v>
      </c>
      <c r="O164" s="92"/>
      <c r="P164" s="245">
        <f>O164*H164</f>
        <v>0</v>
      </c>
      <c r="Q164" s="245">
        <v>0.0070400000000000003</v>
      </c>
      <c r="R164" s="245">
        <f>Q164*H164</f>
        <v>2.36643968</v>
      </c>
      <c r="S164" s="245">
        <v>0</v>
      </c>
      <c r="T164" s="24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7" t="s">
        <v>149</v>
      </c>
      <c r="AT164" s="247" t="s">
        <v>144</v>
      </c>
      <c r="AU164" s="247" t="s">
        <v>83</v>
      </c>
      <c r="AY164" s="17" t="s">
        <v>141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7" t="s">
        <v>149</v>
      </c>
      <c r="BK164" s="248">
        <f>ROUND(I164*H164,2)</f>
        <v>0</v>
      </c>
      <c r="BL164" s="17" t="s">
        <v>149</v>
      </c>
      <c r="BM164" s="247" t="s">
        <v>210</v>
      </c>
    </row>
    <row r="165" s="2" customFormat="1" ht="21.75" customHeight="1">
      <c r="A165" s="38"/>
      <c r="B165" s="39"/>
      <c r="C165" s="236" t="s">
        <v>8</v>
      </c>
      <c r="D165" s="236" t="s">
        <v>144</v>
      </c>
      <c r="E165" s="237" t="s">
        <v>211</v>
      </c>
      <c r="F165" s="238" t="s">
        <v>212</v>
      </c>
      <c r="G165" s="239" t="s">
        <v>153</v>
      </c>
      <c r="H165" s="240">
        <v>169.07900000000001</v>
      </c>
      <c r="I165" s="241"/>
      <c r="J165" s="242">
        <f>ROUND(I165*H165,2)</f>
        <v>0</v>
      </c>
      <c r="K165" s="238" t="s">
        <v>148</v>
      </c>
      <c r="L165" s="44"/>
      <c r="M165" s="243" t="s">
        <v>1</v>
      </c>
      <c r="N165" s="244" t="s">
        <v>40</v>
      </c>
      <c r="O165" s="92"/>
      <c r="P165" s="245">
        <f>O165*H165</f>
        <v>0</v>
      </c>
      <c r="Q165" s="245">
        <v>0.0037000000000000002</v>
      </c>
      <c r="R165" s="245">
        <f>Q165*H165</f>
        <v>0.6255923000000001</v>
      </c>
      <c r="S165" s="245">
        <v>0</v>
      </c>
      <c r="T165" s="24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7" t="s">
        <v>149</v>
      </c>
      <c r="AT165" s="247" t="s">
        <v>144</v>
      </c>
      <c r="AU165" s="247" t="s">
        <v>83</v>
      </c>
      <c r="AY165" s="17" t="s">
        <v>141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7" t="s">
        <v>149</v>
      </c>
      <c r="BK165" s="248">
        <f>ROUND(I165*H165,2)</f>
        <v>0</v>
      </c>
      <c r="BL165" s="17" t="s">
        <v>149</v>
      </c>
      <c r="BM165" s="247" t="s">
        <v>213</v>
      </c>
    </row>
    <row r="166" s="2" customFormat="1" ht="21.75" customHeight="1">
      <c r="A166" s="38"/>
      <c r="B166" s="39"/>
      <c r="C166" s="236" t="s">
        <v>214</v>
      </c>
      <c r="D166" s="236" t="s">
        <v>144</v>
      </c>
      <c r="E166" s="237" t="s">
        <v>215</v>
      </c>
      <c r="F166" s="238" t="s">
        <v>216</v>
      </c>
      <c r="G166" s="239" t="s">
        <v>153</v>
      </c>
      <c r="H166" s="240">
        <v>336.142</v>
      </c>
      <c r="I166" s="241"/>
      <c r="J166" s="242">
        <f>ROUND(I166*H166,2)</f>
        <v>0</v>
      </c>
      <c r="K166" s="238" t="s">
        <v>148</v>
      </c>
      <c r="L166" s="44"/>
      <c r="M166" s="243" t="s">
        <v>1</v>
      </c>
      <c r="N166" s="244" t="s">
        <v>40</v>
      </c>
      <c r="O166" s="92"/>
      <c r="P166" s="245">
        <f>O166*H166</f>
        <v>0</v>
      </c>
      <c r="Q166" s="245">
        <v>0.0073499999999999998</v>
      </c>
      <c r="R166" s="245">
        <f>Q166*H166</f>
        <v>2.4706437000000001</v>
      </c>
      <c r="S166" s="245">
        <v>0</v>
      </c>
      <c r="T166" s="24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7" t="s">
        <v>149</v>
      </c>
      <c r="AT166" s="247" t="s">
        <v>144</v>
      </c>
      <c r="AU166" s="247" t="s">
        <v>83</v>
      </c>
      <c r="AY166" s="17" t="s">
        <v>141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7" t="s">
        <v>149</v>
      </c>
      <c r="BK166" s="248">
        <f>ROUND(I166*H166,2)</f>
        <v>0</v>
      </c>
      <c r="BL166" s="17" t="s">
        <v>149</v>
      </c>
      <c r="BM166" s="247" t="s">
        <v>217</v>
      </c>
    </row>
    <row r="167" s="2" customFormat="1" ht="21.75" customHeight="1">
      <c r="A167" s="38"/>
      <c r="B167" s="39"/>
      <c r="C167" s="236" t="s">
        <v>218</v>
      </c>
      <c r="D167" s="236" t="s">
        <v>144</v>
      </c>
      <c r="E167" s="237" t="s">
        <v>219</v>
      </c>
      <c r="F167" s="238" t="s">
        <v>220</v>
      </c>
      <c r="G167" s="239" t="s">
        <v>153</v>
      </c>
      <c r="H167" s="240">
        <v>672.28399999999999</v>
      </c>
      <c r="I167" s="241"/>
      <c r="J167" s="242">
        <f>ROUND(I167*H167,2)</f>
        <v>0</v>
      </c>
      <c r="K167" s="238" t="s">
        <v>148</v>
      </c>
      <c r="L167" s="44"/>
      <c r="M167" s="243" t="s">
        <v>1</v>
      </c>
      <c r="N167" s="244" t="s">
        <v>40</v>
      </c>
      <c r="O167" s="92"/>
      <c r="P167" s="245">
        <f>O167*H167</f>
        <v>0</v>
      </c>
      <c r="Q167" s="245">
        <v>0.00025999999999999998</v>
      </c>
      <c r="R167" s="245">
        <f>Q167*H167</f>
        <v>0.17479383999999998</v>
      </c>
      <c r="S167" s="245">
        <v>0</v>
      </c>
      <c r="T167" s="24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7" t="s">
        <v>149</v>
      </c>
      <c r="AT167" s="247" t="s">
        <v>144</v>
      </c>
      <c r="AU167" s="247" t="s">
        <v>83</v>
      </c>
      <c r="AY167" s="17" t="s">
        <v>141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7" t="s">
        <v>149</v>
      </c>
      <c r="BK167" s="248">
        <f>ROUND(I167*H167,2)</f>
        <v>0</v>
      </c>
      <c r="BL167" s="17" t="s">
        <v>149</v>
      </c>
      <c r="BM167" s="247" t="s">
        <v>221</v>
      </c>
    </row>
    <row r="168" s="2" customFormat="1" ht="21.75" customHeight="1">
      <c r="A168" s="38"/>
      <c r="B168" s="39"/>
      <c r="C168" s="236" t="s">
        <v>222</v>
      </c>
      <c r="D168" s="236" t="s">
        <v>144</v>
      </c>
      <c r="E168" s="237" t="s">
        <v>223</v>
      </c>
      <c r="F168" s="238" t="s">
        <v>224</v>
      </c>
      <c r="G168" s="239" t="s">
        <v>153</v>
      </c>
      <c r="H168" s="240">
        <v>672.28399999999999</v>
      </c>
      <c r="I168" s="241"/>
      <c r="J168" s="242">
        <f>ROUND(I168*H168,2)</f>
        <v>0</v>
      </c>
      <c r="K168" s="238" t="s">
        <v>148</v>
      </c>
      <c r="L168" s="44"/>
      <c r="M168" s="243" t="s">
        <v>1</v>
      </c>
      <c r="N168" s="244" t="s">
        <v>40</v>
      </c>
      <c r="O168" s="92"/>
      <c r="P168" s="245">
        <f>O168*H168</f>
        <v>0</v>
      </c>
      <c r="Q168" s="245">
        <v>0.0043800000000000002</v>
      </c>
      <c r="R168" s="245">
        <f>Q168*H168</f>
        <v>2.94460392</v>
      </c>
      <c r="S168" s="245">
        <v>0</v>
      </c>
      <c r="T168" s="24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7" t="s">
        <v>149</v>
      </c>
      <c r="AT168" s="247" t="s">
        <v>144</v>
      </c>
      <c r="AU168" s="247" t="s">
        <v>83</v>
      </c>
      <c r="AY168" s="17" t="s">
        <v>141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7" t="s">
        <v>149</v>
      </c>
      <c r="BK168" s="248">
        <f>ROUND(I168*H168,2)</f>
        <v>0</v>
      </c>
      <c r="BL168" s="17" t="s">
        <v>149</v>
      </c>
      <c r="BM168" s="247" t="s">
        <v>225</v>
      </c>
    </row>
    <row r="169" s="2" customFormat="1" ht="21.75" customHeight="1">
      <c r="A169" s="38"/>
      <c r="B169" s="39"/>
      <c r="C169" s="236" t="s">
        <v>226</v>
      </c>
      <c r="D169" s="236" t="s">
        <v>144</v>
      </c>
      <c r="E169" s="237" t="s">
        <v>227</v>
      </c>
      <c r="F169" s="238" t="s">
        <v>228</v>
      </c>
      <c r="G169" s="239" t="s">
        <v>153</v>
      </c>
      <c r="H169" s="240">
        <v>336.142</v>
      </c>
      <c r="I169" s="241"/>
      <c r="J169" s="242">
        <f>ROUND(I169*H169,2)</f>
        <v>0</v>
      </c>
      <c r="K169" s="238" t="s">
        <v>148</v>
      </c>
      <c r="L169" s="44"/>
      <c r="M169" s="243" t="s">
        <v>1</v>
      </c>
      <c r="N169" s="244" t="s">
        <v>40</v>
      </c>
      <c r="O169" s="92"/>
      <c r="P169" s="245">
        <f>O169*H169</f>
        <v>0</v>
      </c>
      <c r="Q169" s="245">
        <v>0.023099999999999999</v>
      </c>
      <c r="R169" s="245">
        <f>Q169*H169</f>
        <v>7.7648801999999995</v>
      </c>
      <c r="S169" s="245">
        <v>0</v>
      </c>
      <c r="T169" s="24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7" t="s">
        <v>149</v>
      </c>
      <c r="AT169" s="247" t="s">
        <v>144</v>
      </c>
      <c r="AU169" s="247" t="s">
        <v>83</v>
      </c>
      <c r="AY169" s="17" t="s">
        <v>141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7" t="s">
        <v>149</v>
      </c>
      <c r="BK169" s="248">
        <f>ROUND(I169*H169,2)</f>
        <v>0</v>
      </c>
      <c r="BL169" s="17" t="s">
        <v>149</v>
      </c>
      <c r="BM169" s="247" t="s">
        <v>229</v>
      </c>
    </row>
    <row r="170" s="2" customFormat="1" ht="21.75" customHeight="1">
      <c r="A170" s="38"/>
      <c r="B170" s="39"/>
      <c r="C170" s="236" t="s">
        <v>230</v>
      </c>
      <c r="D170" s="236" t="s">
        <v>144</v>
      </c>
      <c r="E170" s="237" t="s">
        <v>231</v>
      </c>
      <c r="F170" s="238" t="s">
        <v>232</v>
      </c>
      <c r="G170" s="239" t="s">
        <v>153</v>
      </c>
      <c r="H170" s="240">
        <v>672.28399999999999</v>
      </c>
      <c r="I170" s="241"/>
      <c r="J170" s="242">
        <f>ROUND(I170*H170,2)</f>
        <v>0</v>
      </c>
      <c r="K170" s="238" t="s">
        <v>148</v>
      </c>
      <c r="L170" s="44"/>
      <c r="M170" s="243" t="s">
        <v>1</v>
      </c>
      <c r="N170" s="244" t="s">
        <v>40</v>
      </c>
      <c r="O170" s="92"/>
      <c r="P170" s="245">
        <f>O170*H170</f>
        <v>0</v>
      </c>
      <c r="Q170" s="245">
        <v>0.0026800000000000001</v>
      </c>
      <c r="R170" s="245">
        <f>Q170*H170</f>
        <v>1.8017211200000001</v>
      </c>
      <c r="S170" s="245">
        <v>0</v>
      </c>
      <c r="T170" s="24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7" t="s">
        <v>149</v>
      </c>
      <c r="AT170" s="247" t="s">
        <v>144</v>
      </c>
      <c r="AU170" s="247" t="s">
        <v>83</v>
      </c>
      <c r="AY170" s="17" t="s">
        <v>141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7" t="s">
        <v>149</v>
      </c>
      <c r="BK170" s="248">
        <f>ROUND(I170*H170,2)</f>
        <v>0</v>
      </c>
      <c r="BL170" s="17" t="s">
        <v>149</v>
      </c>
      <c r="BM170" s="247" t="s">
        <v>233</v>
      </c>
    </row>
    <row r="171" s="2" customFormat="1" ht="21.75" customHeight="1">
      <c r="A171" s="38"/>
      <c r="B171" s="39"/>
      <c r="C171" s="236" t="s">
        <v>7</v>
      </c>
      <c r="D171" s="236" t="s">
        <v>144</v>
      </c>
      <c r="E171" s="237" t="s">
        <v>234</v>
      </c>
      <c r="F171" s="238" t="s">
        <v>235</v>
      </c>
      <c r="G171" s="239" t="s">
        <v>153</v>
      </c>
      <c r="H171" s="240">
        <v>789.803</v>
      </c>
      <c r="I171" s="241"/>
      <c r="J171" s="242">
        <f>ROUND(I171*H171,2)</f>
        <v>0</v>
      </c>
      <c r="K171" s="238" t="s">
        <v>148</v>
      </c>
      <c r="L171" s="44"/>
      <c r="M171" s="243" t="s">
        <v>1</v>
      </c>
      <c r="N171" s="244" t="s">
        <v>40</v>
      </c>
      <c r="O171" s="92"/>
      <c r="P171" s="245">
        <f>O171*H171</f>
        <v>0</v>
      </c>
      <c r="Q171" s="245">
        <v>0.0070400000000000003</v>
      </c>
      <c r="R171" s="245">
        <f>Q171*H171</f>
        <v>5.5602131200000002</v>
      </c>
      <c r="S171" s="245">
        <v>0</v>
      </c>
      <c r="T171" s="24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7" t="s">
        <v>149</v>
      </c>
      <c r="AT171" s="247" t="s">
        <v>144</v>
      </c>
      <c r="AU171" s="247" t="s">
        <v>83</v>
      </c>
      <c r="AY171" s="17" t="s">
        <v>141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7" t="s">
        <v>149</v>
      </c>
      <c r="BK171" s="248">
        <f>ROUND(I171*H171,2)</f>
        <v>0</v>
      </c>
      <c r="BL171" s="17" t="s">
        <v>149</v>
      </c>
      <c r="BM171" s="247" t="s">
        <v>236</v>
      </c>
    </row>
    <row r="172" s="2" customFormat="1" ht="21.75" customHeight="1">
      <c r="A172" s="38"/>
      <c r="B172" s="39"/>
      <c r="C172" s="236" t="s">
        <v>237</v>
      </c>
      <c r="D172" s="236" t="s">
        <v>144</v>
      </c>
      <c r="E172" s="237" t="s">
        <v>238</v>
      </c>
      <c r="F172" s="238" t="s">
        <v>239</v>
      </c>
      <c r="G172" s="239" t="s">
        <v>153</v>
      </c>
      <c r="H172" s="240">
        <v>157.96100000000001</v>
      </c>
      <c r="I172" s="241"/>
      <c r="J172" s="242">
        <f>ROUND(I172*H172,2)</f>
        <v>0</v>
      </c>
      <c r="K172" s="238" t="s">
        <v>148</v>
      </c>
      <c r="L172" s="44"/>
      <c r="M172" s="243" t="s">
        <v>1</v>
      </c>
      <c r="N172" s="244" t="s">
        <v>40</v>
      </c>
      <c r="O172" s="92"/>
      <c r="P172" s="245">
        <f>O172*H172</f>
        <v>0</v>
      </c>
      <c r="Q172" s="245">
        <v>0.0014</v>
      </c>
      <c r="R172" s="245">
        <f>Q172*H172</f>
        <v>0.22114540000000002</v>
      </c>
      <c r="S172" s="245">
        <v>0</v>
      </c>
      <c r="T172" s="24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7" t="s">
        <v>149</v>
      </c>
      <c r="AT172" s="247" t="s">
        <v>144</v>
      </c>
      <c r="AU172" s="247" t="s">
        <v>83</v>
      </c>
      <c r="AY172" s="17" t="s">
        <v>141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7" t="s">
        <v>149</v>
      </c>
      <c r="BK172" s="248">
        <f>ROUND(I172*H172,2)</f>
        <v>0</v>
      </c>
      <c r="BL172" s="17" t="s">
        <v>149</v>
      </c>
      <c r="BM172" s="247" t="s">
        <v>240</v>
      </c>
    </row>
    <row r="173" s="2" customFormat="1">
      <c r="A173" s="38"/>
      <c r="B173" s="39"/>
      <c r="C173" s="40"/>
      <c r="D173" s="261" t="s">
        <v>205</v>
      </c>
      <c r="E173" s="40"/>
      <c r="F173" s="282" t="s">
        <v>241</v>
      </c>
      <c r="G173" s="40"/>
      <c r="H173" s="40"/>
      <c r="I173" s="145"/>
      <c r="J173" s="40"/>
      <c r="K173" s="40"/>
      <c r="L173" s="44"/>
      <c r="M173" s="283"/>
      <c r="N173" s="284"/>
      <c r="O173" s="92"/>
      <c r="P173" s="92"/>
      <c r="Q173" s="92"/>
      <c r="R173" s="92"/>
      <c r="S173" s="92"/>
      <c r="T173" s="9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205</v>
      </c>
      <c r="AU173" s="17" t="s">
        <v>83</v>
      </c>
    </row>
    <row r="174" s="2" customFormat="1" ht="21.75" customHeight="1">
      <c r="A174" s="38"/>
      <c r="B174" s="39"/>
      <c r="C174" s="236" t="s">
        <v>242</v>
      </c>
      <c r="D174" s="236" t="s">
        <v>144</v>
      </c>
      <c r="E174" s="237" t="s">
        <v>243</v>
      </c>
      <c r="F174" s="238" t="s">
        <v>244</v>
      </c>
      <c r="G174" s="239" t="s">
        <v>153</v>
      </c>
      <c r="H174" s="240">
        <v>1073.97</v>
      </c>
      <c r="I174" s="241"/>
      <c r="J174" s="242">
        <f>ROUND(I174*H174,2)</f>
        <v>0</v>
      </c>
      <c r="K174" s="238" t="s">
        <v>148</v>
      </c>
      <c r="L174" s="44"/>
      <c r="M174" s="243" t="s">
        <v>1</v>
      </c>
      <c r="N174" s="244" t="s">
        <v>40</v>
      </c>
      <c r="O174" s="92"/>
      <c r="P174" s="245">
        <f>O174*H174</f>
        <v>0</v>
      </c>
      <c r="Q174" s="245">
        <v>0.00025999999999999998</v>
      </c>
      <c r="R174" s="245">
        <f>Q174*H174</f>
        <v>0.27923219999999999</v>
      </c>
      <c r="S174" s="245">
        <v>0</v>
      </c>
      <c r="T174" s="24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7" t="s">
        <v>149</v>
      </c>
      <c r="AT174" s="247" t="s">
        <v>144</v>
      </c>
      <c r="AU174" s="247" t="s">
        <v>83</v>
      </c>
      <c r="AY174" s="17" t="s">
        <v>141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7" t="s">
        <v>149</v>
      </c>
      <c r="BK174" s="248">
        <f>ROUND(I174*H174,2)</f>
        <v>0</v>
      </c>
      <c r="BL174" s="17" t="s">
        <v>149</v>
      </c>
      <c r="BM174" s="247" t="s">
        <v>245</v>
      </c>
    </row>
    <row r="175" s="2" customFormat="1" ht="21.75" customHeight="1">
      <c r="A175" s="38"/>
      <c r="B175" s="39"/>
      <c r="C175" s="236" t="s">
        <v>246</v>
      </c>
      <c r="D175" s="236" t="s">
        <v>144</v>
      </c>
      <c r="E175" s="237" t="s">
        <v>247</v>
      </c>
      <c r="F175" s="238" t="s">
        <v>248</v>
      </c>
      <c r="G175" s="239" t="s">
        <v>153</v>
      </c>
      <c r="H175" s="240">
        <v>9.3800000000000008</v>
      </c>
      <c r="I175" s="241"/>
      <c r="J175" s="242">
        <f>ROUND(I175*H175,2)</f>
        <v>0</v>
      </c>
      <c r="K175" s="238" t="s">
        <v>148</v>
      </c>
      <c r="L175" s="44"/>
      <c r="M175" s="243" t="s">
        <v>1</v>
      </c>
      <c r="N175" s="244" t="s">
        <v>40</v>
      </c>
      <c r="O175" s="92"/>
      <c r="P175" s="245">
        <f>O175*H175</f>
        <v>0</v>
      </c>
      <c r="Q175" s="245">
        <v>0.0036800000000000001</v>
      </c>
      <c r="R175" s="245">
        <f>Q175*H175</f>
        <v>0.034518400000000005</v>
      </c>
      <c r="S175" s="245">
        <v>0</v>
      </c>
      <c r="T175" s="24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7" t="s">
        <v>149</v>
      </c>
      <c r="AT175" s="247" t="s">
        <v>144</v>
      </c>
      <c r="AU175" s="247" t="s">
        <v>83</v>
      </c>
      <c r="AY175" s="17" t="s">
        <v>141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7" t="s">
        <v>149</v>
      </c>
      <c r="BK175" s="248">
        <f>ROUND(I175*H175,2)</f>
        <v>0</v>
      </c>
      <c r="BL175" s="17" t="s">
        <v>149</v>
      </c>
      <c r="BM175" s="247" t="s">
        <v>249</v>
      </c>
    </row>
    <row r="176" s="2" customFormat="1" ht="21.75" customHeight="1">
      <c r="A176" s="38"/>
      <c r="B176" s="39"/>
      <c r="C176" s="236" t="s">
        <v>250</v>
      </c>
      <c r="D176" s="236" t="s">
        <v>144</v>
      </c>
      <c r="E176" s="237" t="s">
        <v>251</v>
      </c>
      <c r="F176" s="238" t="s">
        <v>252</v>
      </c>
      <c r="G176" s="239" t="s">
        <v>153</v>
      </c>
      <c r="H176" s="240">
        <v>789.803</v>
      </c>
      <c r="I176" s="241"/>
      <c r="J176" s="242">
        <f>ROUND(I176*H176,2)</f>
        <v>0</v>
      </c>
      <c r="K176" s="238" t="s">
        <v>148</v>
      </c>
      <c r="L176" s="44"/>
      <c r="M176" s="243" t="s">
        <v>1</v>
      </c>
      <c r="N176" s="244" t="s">
        <v>40</v>
      </c>
      <c r="O176" s="92"/>
      <c r="P176" s="245">
        <f>O176*H176</f>
        <v>0</v>
      </c>
      <c r="Q176" s="245">
        <v>0.0027000000000000001</v>
      </c>
      <c r="R176" s="245">
        <f>Q176*H176</f>
        <v>2.1324681000000001</v>
      </c>
      <c r="S176" s="245">
        <v>0</v>
      </c>
      <c r="T176" s="24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7" t="s">
        <v>149</v>
      </c>
      <c r="AT176" s="247" t="s">
        <v>144</v>
      </c>
      <c r="AU176" s="247" t="s">
        <v>83</v>
      </c>
      <c r="AY176" s="17" t="s">
        <v>141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7" t="s">
        <v>149</v>
      </c>
      <c r="BK176" s="248">
        <f>ROUND(I176*H176,2)</f>
        <v>0</v>
      </c>
      <c r="BL176" s="17" t="s">
        <v>149</v>
      </c>
      <c r="BM176" s="247" t="s">
        <v>253</v>
      </c>
    </row>
    <row r="177" s="2" customFormat="1" ht="21.75" customHeight="1">
      <c r="A177" s="38"/>
      <c r="B177" s="39"/>
      <c r="C177" s="236" t="s">
        <v>254</v>
      </c>
      <c r="D177" s="236" t="s">
        <v>144</v>
      </c>
      <c r="E177" s="237" t="s">
        <v>255</v>
      </c>
      <c r="F177" s="238" t="s">
        <v>256</v>
      </c>
      <c r="G177" s="239" t="s">
        <v>153</v>
      </c>
      <c r="H177" s="240">
        <v>169.07900000000001</v>
      </c>
      <c r="I177" s="241"/>
      <c r="J177" s="242">
        <f>ROUND(I177*H177,2)</f>
        <v>0</v>
      </c>
      <c r="K177" s="238" t="s">
        <v>148</v>
      </c>
      <c r="L177" s="44"/>
      <c r="M177" s="243" t="s">
        <v>1</v>
      </c>
      <c r="N177" s="244" t="s">
        <v>40</v>
      </c>
      <c r="O177" s="92"/>
      <c r="P177" s="245">
        <f>O177*H177</f>
        <v>0</v>
      </c>
      <c r="Q177" s="245">
        <v>0.0014</v>
      </c>
      <c r="R177" s="245">
        <f>Q177*H177</f>
        <v>0.23671060000000002</v>
      </c>
      <c r="S177" s="245">
        <v>0</v>
      </c>
      <c r="T177" s="24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7" t="s">
        <v>149</v>
      </c>
      <c r="AT177" s="247" t="s">
        <v>144</v>
      </c>
      <c r="AU177" s="247" t="s">
        <v>83</v>
      </c>
      <c r="AY177" s="17" t="s">
        <v>141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7" t="s">
        <v>149</v>
      </c>
      <c r="BK177" s="248">
        <f>ROUND(I177*H177,2)</f>
        <v>0</v>
      </c>
      <c r="BL177" s="17" t="s">
        <v>149</v>
      </c>
      <c r="BM177" s="247" t="s">
        <v>257</v>
      </c>
    </row>
    <row r="178" s="2" customFormat="1" ht="21.75" customHeight="1">
      <c r="A178" s="38"/>
      <c r="B178" s="39"/>
      <c r="C178" s="236" t="s">
        <v>258</v>
      </c>
      <c r="D178" s="236" t="s">
        <v>144</v>
      </c>
      <c r="E178" s="237" t="s">
        <v>259</v>
      </c>
      <c r="F178" s="238" t="s">
        <v>260</v>
      </c>
      <c r="G178" s="239" t="s">
        <v>153</v>
      </c>
      <c r="H178" s="240">
        <v>258.71699999999998</v>
      </c>
      <c r="I178" s="241"/>
      <c r="J178" s="242">
        <f>ROUND(I178*H178,2)</f>
        <v>0</v>
      </c>
      <c r="K178" s="238" t="s">
        <v>148</v>
      </c>
      <c r="L178" s="44"/>
      <c r="M178" s="243" t="s">
        <v>1</v>
      </c>
      <c r="N178" s="244" t="s">
        <v>40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7" t="s">
        <v>149</v>
      </c>
      <c r="AT178" s="247" t="s">
        <v>144</v>
      </c>
      <c r="AU178" s="247" t="s">
        <v>83</v>
      </c>
      <c r="AY178" s="17" t="s">
        <v>141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7" t="s">
        <v>149</v>
      </c>
      <c r="BK178" s="248">
        <f>ROUND(I178*H178,2)</f>
        <v>0</v>
      </c>
      <c r="BL178" s="17" t="s">
        <v>149</v>
      </c>
      <c r="BM178" s="247" t="s">
        <v>261</v>
      </c>
    </row>
    <row r="179" s="2" customFormat="1" ht="16.5" customHeight="1">
      <c r="A179" s="38"/>
      <c r="B179" s="39"/>
      <c r="C179" s="236" t="s">
        <v>262</v>
      </c>
      <c r="D179" s="236" t="s">
        <v>144</v>
      </c>
      <c r="E179" s="237" t="s">
        <v>263</v>
      </c>
      <c r="F179" s="238" t="s">
        <v>264</v>
      </c>
      <c r="G179" s="239" t="s">
        <v>153</v>
      </c>
      <c r="H179" s="240">
        <v>2597.098</v>
      </c>
      <c r="I179" s="241"/>
      <c r="J179" s="242">
        <f>ROUND(I179*H179,2)</f>
        <v>0</v>
      </c>
      <c r="K179" s="238" t="s">
        <v>148</v>
      </c>
      <c r="L179" s="44"/>
      <c r="M179" s="243" t="s">
        <v>1</v>
      </c>
      <c r="N179" s="244" t="s">
        <v>40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7" t="s">
        <v>149</v>
      </c>
      <c r="AT179" s="247" t="s">
        <v>144</v>
      </c>
      <c r="AU179" s="247" t="s">
        <v>83</v>
      </c>
      <c r="AY179" s="17" t="s">
        <v>141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7" t="s">
        <v>149</v>
      </c>
      <c r="BK179" s="248">
        <f>ROUND(I179*H179,2)</f>
        <v>0</v>
      </c>
      <c r="BL179" s="17" t="s">
        <v>149</v>
      </c>
      <c r="BM179" s="247" t="s">
        <v>265</v>
      </c>
    </row>
    <row r="180" s="2" customFormat="1" ht="21.75" customHeight="1">
      <c r="A180" s="38"/>
      <c r="B180" s="39"/>
      <c r="C180" s="236" t="s">
        <v>266</v>
      </c>
      <c r="D180" s="236" t="s">
        <v>144</v>
      </c>
      <c r="E180" s="237" t="s">
        <v>267</v>
      </c>
      <c r="F180" s="238" t="s">
        <v>268</v>
      </c>
      <c r="G180" s="239" t="s">
        <v>153</v>
      </c>
      <c r="H180" s="240">
        <v>789.803</v>
      </c>
      <c r="I180" s="241"/>
      <c r="J180" s="242">
        <f>ROUND(I180*H180,2)</f>
        <v>0</v>
      </c>
      <c r="K180" s="238" t="s">
        <v>148</v>
      </c>
      <c r="L180" s="44"/>
      <c r="M180" s="243" t="s">
        <v>1</v>
      </c>
      <c r="N180" s="244" t="s">
        <v>40</v>
      </c>
      <c r="O180" s="92"/>
      <c r="P180" s="245">
        <f>O180*H180</f>
        <v>0</v>
      </c>
      <c r="Q180" s="245">
        <v>0.024</v>
      </c>
      <c r="R180" s="245">
        <f>Q180*H180</f>
        <v>18.955272000000001</v>
      </c>
      <c r="S180" s="245">
        <v>0.024</v>
      </c>
      <c r="T180" s="246">
        <f>S180*H180</f>
        <v>18.955272000000001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7" t="s">
        <v>149</v>
      </c>
      <c r="AT180" s="247" t="s">
        <v>144</v>
      </c>
      <c r="AU180" s="247" t="s">
        <v>83</v>
      </c>
      <c r="AY180" s="17" t="s">
        <v>141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7" t="s">
        <v>149</v>
      </c>
      <c r="BK180" s="248">
        <f>ROUND(I180*H180,2)</f>
        <v>0</v>
      </c>
      <c r="BL180" s="17" t="s">
        <v>149</v>
      </c>
      <c r="BM180" s="247" t="s">
        <v>269</v>
      </c>
    </row>
    <row r="181" s="2" customFormat="1" ht="21.75" customHeight="1">
      <c r="A181" s="38"/>
      <c r="B181" s="39"/>
      <c r="C181" s="236" t="s">
        <v>270</v>
      </c>
      <c r="D181" s="236" t="s">
        <v>144</v>
      </c>
      <c r="E181" s="237" t="s">
        <v>271</v>
      </c>
      <c r="F181" s="238" t="s">
        <v>272</v>
      </c>
      <c r="G181" s="239" t="s">
        <v>153</v>
      </c>
      <c r="H181" s="240">
        <v>224.57900000000001</v>
      </c>
      <c r="I181" s="241"/>
      <c r="J181" s="242">
        <f>ROUND(I181*H181,2)</f>
        <v>0</v>
      </c>
      <c r="K181" s="238" t="s">
        <v>148</v>
      </c>
      <c r="L181" s="44"/>
      <c r="M181" s="243" t="s">
        <v>1</v>
      </c>
      <c r="N181" s="244" t="s">
        <v>40</v>
      </c>
      <c r="O181" s="92"/>
      <c r="P181" s="245">
        <f>O181*H181</f>
        <v>0</v>
      </c>
      <c r="Q181" s="245">
        <v>0.0060699999999999999</v>
      </c>
      <c r="R181" s="245">
        <f>Q181*H181</f>
        <v>1.3631945300000001</v>
      </c>
      <c r="S181" s="245">
        <v>0.0060000000000000001</v>
      </c>
      <c r="T181" s="246">
        <f>S181*H181</f>
        <v>1.3474740000000001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7" t="s">
        <v>149</v>
      </c>
      <c r="AT181" s="247" t="s">
        <v>144</v>
      </c>
      <c r="AU181" s="247" t="s">
        <v>83</v>
      </c>
      <c r="AY181" s="17" t="s">
        <v>141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7" t="s">
        <v>149</v>
      </c>
      <c r="BK181" s="248">
        <f>ROUND(I181*H181,2)</f>
        <v>0</v>
      </c>
      <c r="BL181" s="17" t="s">
        <v>149</v>
      </c>
      <c r="BM181" s="247" t="s">
        <v>273</v>
      </c>
    </row>
    <row r="182" s="2" customFormat="1" ht="21.75" customHeight="1">
      <c r="A182" s="38"/>
      <c r="B182" s="39"/>
      <c r="C182" s="236" t="s">
        <v>274</v>
      </c>
      <c r="D182" s="236" t="s">
        <v>144</v>
      </c>
      <c r="E182" s="237" t="s">
        <v>275</v>
      </c>
      <c r="F182" s="238" t="s">
        <v>276</v>
      </c>
      <c r="G182" s="239" t="s">
        <v>153</v>
      </c>
      <c r="H182" s="240">
        <v>9.0649999999999995</v>
      </c>
      <c r="I182" s="241"/>
      <c r="J182" s="242">
        <f>ROUND(I182*H182,2)</f>
        <v>0</v>
      </c>
      <c r="K182" s="238" t="s">
        <v>148</v>
      </c>
      <c r="L182" s="44"/>
      <c r="M182" s="243" t="s">
        <v>1</v>
      </c>
      <c r="N182" s="244" t="s">
        <v>40</v>
      </c>
      <c r="O182" s="92"/>
      <c r="P182" s="245">
        <f>O182*H182</f>
        <v>0</v>
      </c>
      <c r="Q182" s="245">
        <v>0.28361999999999998</v>
      </c>
      <c r="R182" s="245">
        <f>Q182*H182</f>
        <v>2.5710152999999996</v>
      </c>
      <c r="S182" s="245">
        <v>0</v>
      </c>
      <c r="T182" s="24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7" t="s">
        <v>149</v>
      </c>
      <c r="AT182" s="247" t="s">
        <v>144</v>
      </c>
      <c r="AU182" s="247" t="s">
        <v>83</v>
      </c>
      <c r="AY182" s="17" t="s">
        <v>141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7" t="s">
        <v>149</v>
      </c>
      <c r="BK182" s="248">
        <f>ROUND(I182*H182,2)</f>
        <v>0</v>
      </c>
      <c r="BL182" s="17" t="s">
        <v>149</v>
      </c>
      <c r="BM182" s="247" t="s">
        <v>277</v>
      </c>
    </row>
    <row r="183" s="2" customFormat="1" ht="21.75" customHeight="1">
      <c r="A183" s="38"/>
      <c r="B183" s="39"/>
      <c r="C183" s="236" t="s">
        <v>278</v>
      </c>
      <c r="D183" s="236" t="s">
        <v>144</v>
      </c>
      <c r="E183" s="237" t="s">
        <v>279</v>
      </c>
      <c r="F183" s="238" t="s">
        <v>280</v>
      </c>
      <c r="G183" s="239" t="s">
        <v>177</v>
      </c>
      <c r="H183" s="240">
        <v>19</v>
      </c>
      <c r="I183" s="241"/>
      <c r="J183" s="242">
        <f>ROUND(I183*H183,2)</f>
        <v>0</v>
      </c>
      <c r="K183" s="238" t="s">
        <v>148</v>
      </c>
      <c r="L183" s="44"/>
      <c r="M183" s="243" t="s">
        <v>1</v>
      </c>
      <c r="N183" s="244" t="s">
        <v>40</v>
      </c>
      <c r="O183" s="92"/>
      <c r="P183" s="245">
        <f>O183*H183</f>
        <v>0</v>
      </c>
      <c r="Q183" s="245">
        <v>0.19663</v>
      </c>
      <c r="R183" s="245">
        <f>Q183*H183</f>
        <v>3.73597</v>
      </c>
      <c r="S183" s="245">
        <v>0</v>
      </c>
      <c r="T183" s="24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7" t="s">
        <v>149</v>
      </c>
      <c r="AT183" s="247" t="s">
        <v>144</v>
      </c>
      <c r="AU183" s="247" t="s">
        <v>83</v>
      </c>
      <c r="AY183" s="17" t="s">
        <v>141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7" t="s">
        <v>149</v>
      </c>
      <c r="BK183" s="248">
        <f>ROUND(I183*H183,2)</f>
        <v>0</v>
      </c>
      <c r="BL183" s="17" t="s">
        <v>149</v>
      </c>
      <c r="BM183" s="247" t="s">
        <v>281</v>
      </c>
    </row>
    <row r="184" s="12" customFormat="1" ht="22.8" customHeight="1">
      <c r="A184" s="12"/>
      <c r="B184" s="220"/>
      <c r="C184" s="221"/>
      <c r="D184" s="222" t="s">
        <v>72</v>
      </c>
      <c r="E184" s="234" t="s">
        <v>183</v>
      </c>
      <c r="F184" s="234" t="s">
        <v>282</v>
      </c>
      <c r="G184" s="221"/>
      <c r="H184" s="221"/>
      <c r="I184" s="224"/>
      <c r="J184" s="235">
        <f>BK184</f>
        <v>0</v>
      </c>
      <c r="K184" s="221"/>
      <c r="L184" s="226"/>
      <c r="M184" s="227"/>
      <c r="N184" s="228"/>
      <c r="O184" s="228"/>
      <c r="P184" s="229">
        <f>SUM(P185:P229)</f>
        <v>0</v>
      </c>
      <c r="Q184" s="228"/>
      <c r="R184" s="229">
        <f>SUM(R185:R229)</f>
        <v>17.75253867</v>
      </c>
      <c r="S184" s="228"/>
      <c r="T184" s="230">
        <f>SUM(T185:T229)</f>
        <v>63.487844400000007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1" t="s">
        <v>81</v>
      </c>
      <c r="AT184" s="232" t="s">
        <v>72</v>
      </c>
      <c r="AU184" s="232" t="s">
        <v>81</v>
      </c>
      <c r="AY184" s="231" t="s">
        <v>141</v>
      </c>
      <c r="BK184" s="233">
        <f>SUM(BK185:BK229)</f>
        <v>0</v>
      </c>
    </row>
    <row r="185" s="2" customFormat="1" ht="21.75" customHeight="1">
      <c r="A185" s="38"/>
      <c r="B185" s="39"/>
      <c r="C185" s="236" t="s">
        <v>283</v>
      </c>
      <c r="D185" s="236" t="s">
        <v>144</v>
      </c>
      <c r="E185" s="237" t="s">
        <v>284</v>
      </c>
      <c r="F185" s="238" t="s">
        <v>285</v>
      </c>
      <c r="G185" s="239" t="s">
        <v>165</v>
      </c>
      <c r="H185" s="240">
        <v>3</v>
      </c>
      <c r="I185" s="241"/>
      <c r="J185" s="242">
        <f>ROUND(I185*H185,2)</f>
        <v>0</v>
      </c>
      <c r="K185" s="238" t="s">
        <v>1</v>
      </c>
      <c r="L185" s="44"/>
      <c r="M185" s="243" t="s">
        <v>1</v>
      </c>
      <c r="N185" s="244" t="s">
        <v>40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7" t="s">
        <v>149</v>
      </c>
      <c r="AT185" s="247" t="s">
        <v>144</v>
      </c>
      <c r="AU185" s="247" t="s">
        <v>83</v>
      </c>
      <c r="AY185" s="17" t="s">
        <v>141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7" t="s">
        <v>149</v>
      </c>
      <c r="BK185" s="248">
        <f>ROUND(I185*H185,2)</f>
        <v>0</v>
      </c>
      <c r="BL185" s="17" t="s">
        <v>149</v>
      </c>
      <c r="BM185" s="247" t="s">
        <v>286</v>
      </c>
    </row>
    <row r="186" s="2" customFormat="1">
      <c r="A186" s="38"/>
      <c r="B186" s="39"/>
      <c r="C186" s="40"/>
      <c r="D186" s="261" t="s">
        <v>205</v>
      </c>
      <c r="E186" s="40"/>
      <c r="F186" s="282" t="s">
        <v>287</v>
      </c>
      <c r="G186" s="40"/>
      <c r="H186" s="40"/>
      <c r="I186" s="145"/>
      <c r="J186" s="40"/>
      <c r="K186" s="40"/>
      <c r="L186" s="44"/>
      <c r="M186" s="283"/>
      <c r="N186" s="284"/>
      <c r="O186" s="92"/>
      <c r="P186" s="92"/>
      <c r="Q186" s="92"/>
      <c r="R186" s="92"/>
      <c r="S186" s="92"/>
      <c r="T186" s="9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205</v>
      </c>
      <c r="AU186" s="17" t="s">
        <v>83</v>
      </c>
    </row>
    <row r="187" s="2" customFormat="1" ht="21.75" customHeight="1">
      <c r="A187" s="38"/>
      <c r="B187" s="39"/>
      <c r="C187" s="249" t="s">
        <v>288</v>
      </c>
      <c r="D187" s="249" t="s">
        <v>162</v>
      </c>
      <c r="E187" s="250" t="s">
        <v>289</v>
      </c>
      <c r="F187" s="251" t="s">
        <v>290</v>
      </c>
      <c r="G187" s="252" t="s">
        <v>165</v>
      </c>
      <c r="H187" s="253">
        <v>6</v>
      </c>
      <c r="I187" s="254"/>
      <c r="J187" s="255">
        <f>ROUND(I187*H187,2)</f>
        <v>0</v>
      </c>
      <c r="K187" s="251" t="s">
        <v>1</v>
      </c>
      <c r="L187" s="256"/>
      <c r="M187" s="257" t="s">
        <v>1</v>
      </c>
      <c r="N187" s="258" t="s">
        <v>40</v>
      </c>
      <c r="O187" s="92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7" t="s">
        <v>166</v>
      </c>
      <c r="AT187" s="247" t="s">
        <v>162</v>
      </c>
      <c r="AU187" s="247" t="s">
        <v>83</v>
      </c>
      <c r="AY187" s="17" t="s">
        <v>141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7" t="s">
        <v>149</v>
      </c>
      <c r="BK187" s="248">
        <f>ROUND(I187*H187,2)</f>
        <v>0</v>
      </c>
      <c r="BL187" s="17" t="s">
        <v>149</v>
      </c>
      <c r="BM187" s="247" t="s">
        <v>291</v>
      </c>
    </row>
    <row r="188" s="2" customFormat="1">
      <c r="A188" s="38"/>
      <c r="B188" s="39"/>
      <c r="C188" s="40"/>
      <c r="D188" s="261" t="s">
        <v>205</v>
      </c>
      <c r="E188" s="40"/>
      <c r="F188" s="282" t="s">
        <v>292</v>
      </c>
      <c r="G188" s="40"/>
      <c r="H188" s="40"/>
      <c r="I188" s="145"/>
      <c r="J188" s="40"/>
      <c r="K188" s="40"/>
      <c r="L188" s="44"/>
      <c r="M188" s="283"/>
      <c r="N188" s="284"/>
      <c r="O188" s="92"/>
      <c r="P188" s="92"/>
      <c r="Q188" s="92"/>
      <c r="R188" s="92"/>
      <c r="S188" s="92"/>
      <c r="T188" s="93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205</v>
      </c>
      <c r="AU188" s="17" t="s">
        <v>83</v>
      </c>
    </row>
    <row r="189" s="13" customFormat="1">
      <c r="A189" s="13"/>
      <c r="B189" s="259"/>
      <c r="C189" s="260"/>
      <c r="D189" s="261" t="s">
        <v>168</v>
      </c>
      <c r="E189" s="262" t="s">
        <v>1</v>
      </c>
      <c r="F189" s="263" t="s">
        <v>170</v>
      </c>
      <c r="G189" s="260"/>
      <c r="H189" s="264">
        <v>6</v>
      </c>
      <c r="I189" s="265"/>
      <c r="J189" s="260"/>
      <c r="K189" s="260"/>
      <c r="L189" s="266"/>
      <c r="M189" s="267"/>
      <c r="N189" s="268"/>
      <c r="O189" s="268"/>
      <c r="P189" s="268"/>
      <c r="Q189" s="268"/>
      <c r="R189" s="268"/>
      <c r="S189" s="268"/>
      <c r="T189" s="26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0" t="s">
        <v>168</v>
      </c>
      <c r="AU189" s="270" t="s">
        <v>83</v>
      </c>
      <c r="AV189" s="13" t="s">
        <v>83</v>
      </c>
      <c r="AW189" s="13" t="s">
        <v>30</v>
      </c>
      <c r="AX189" s="13" t="s">
        <v>73</v>
      </c>
      <c r="AY189" s="270" t="s">
        <v>141</v>
      </c>
    </row>
    <row r="190" s="14" customFormat="1">
      <c r="A190" s="14"/>
      <c r="B190" s="271"/>
      <c r="C190" s="272"/>
      <c r="D190" s="261" t="s">
        <v>168</v>
      </c>
      <c r="E190" s="273" t="s">
        <v>1</v>
      </c>
      <c r="F190" s="274" t="s">
        <v>169</v>
      </c>
      <c r="G190" s="272"/>
      <c r="H190" s="275">
        <v>6</v>
      </c>
      <c r="I190" s="276"/>
      <c r="J190" s="272"/>
      <c r="K190" s="272"/>
      <c r="L190" s="277"/>
      <c r="M190" s="278"/>
      <c r="N190" s="279"/>
      <c r="O190" s="279"/>
      <c r="P190" s="279"/>
      <c r="Q190" s="279"/>
      <c r="R190" s="279"/>
      <c r="S190" s="279"/>
      <c r="T190" s="28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1" t="s">
        <v>168</v>
      </c>
      <c r="AU190" s="281" t="s">
        <v>83</v>
      </c>
      <c r="AV190" s="14" t="s">
        <v>149</v>
      </c>
      <c r="AW190" s="14" t="s">
        <v>30</v>
      </c>
      <c r="AX190" s="14" t="s">
        <v>81</v>
      </c>
      <c r="AY190" s="281" t="s">
        <v>141</v>
      </c>
    </row>
    <row r="191" s="2" customFormat="1" ht="21.75" customHeight="1">
      <c r="A191" s="38"/>
      <c r="B191" s="39"/>
      <c r="C191" s="236" t="s">
        <v>293</v>
      </c>
      <c r="D191" s="236" t="s">
        <v>144</v>
      </c>
      <c r="E191" s="237" t="s">
        <v>294</v>
      </c>
      <c r="F191" s="238" t="s">
        <v>295</v>
      </c>
      <c r="G191" s="239" t="s">
        <v>153</v>
      </c>
      <c r="H191" s="240">
        <v>1834.8</v>
      </c>
      <c r="I191" s="241"/>
      <c r="J191" s="242">
        <f>ROUND(I191*H191,2)</f>
        <v>0</v>
      </c>
      <c r="K191" s="238" t="s">
        <v>148</v>
      </c>
      <c r="L191" s="44"/>
      <c r="M191" s="243" t="s">
        <v>1</v>
      </c>
      <c r="N191" s="244" t="s">
        <v>40</v>
      </c>
      <c r="O191" s="92"/>
      <c r="P191" s="245">
        <f>O191*H191</f>
        <v>0</v>
      </c>
      <c r="Q191" s="245">
        <v>0</v>
      </c>
      <c r="R191" s="245">
        <f>Q191*H191</f>
        <v>0</v>
      </c>
      <c r="S191" s="245">
        <v>0</v>
      </c>
      <c r="T191" s="24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7" t="s">
        <v>149</v>
      </c>
      <c r="AT191" s="247" t="s">
        <v>144</v>
      </c>
      <c r="AU191" s="247" t="s">
        <v>83</v>
      </c>
      <c r="AY191" s="17" t="s">
        <v>141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7" t="s">
        <v>149</v>
      </c>
      <c r="BK191" s="248">
        <f>ROUND(I191*H191,2)</f>
        <v>0</v>
      </c>
      <c r="BL191" s="17" t="s">
        <v>149</v>
      </c>
      <c r="BM191" s="247" t="s">
        <v>296</v>
      </c>
    </row>
    <row r="192" s="2" customFormat="1" ht="21.75" customHeight="1">
      <c r="A192" s="38"/>
      <c r="B192" s="39"/>
      <c r="C192" s="236" t="s">
        <v>297</v>
      </c>
      <c r="D192" s="236" t="s">
        <v>144</v>
      </c>
      <c r="E192" s="237" t="s">
        <v>298</v>
      </c>
      <c r="F192" s="238" t="s">
        <v>299</v>
      </c>
      <c r="G192" s="239" t="s">
        <v>153</v>
      </c>
      <c r="H192" s="240">
        <v>165132</v>
      </c>
      <c r="I192" s="241"/>
      <c r="J192" s="242">
        <f>ROUND(I192*H192,2)</f>
        <v>0</v>
      </c>
      <c r="K192" s="238" t="s">
        <v>148</v>
      </c>
      <c r="L192" s="44"/>
      <c r="M192" s="243" t="s">
        <v>1</v>
      </c>
      <c r="N192" s="244" t="s">
        <v>40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7" t="s">
        <v>149</v>
      </c>
      <c r="AT192" s="247" t="s">
        <v>144</v>
      </c>
      <c r="AU192" s="247" t="s">
        <v>83</v>
      </c>
      <c r="AY192" s="17" t="s">
        <v>141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7" t="s">
        <v>149</v>
      </c>
      <c r="BK192" s="248">
        <f>ROUND(I192*H192,2)</f>
        <v>0</v>
      </c>
      <c r="BL192" s="17" t="s">
        <v>149</v>
      </c>
      <c r="BM192" s="247" t="s">
        <v>300</v>
      </c>
    </row>
    <row r="193" s="2" customFormat="1" ht="21.75" customHeight="1">
      <c r="A193" s="38"/>
      <c r="B193" s="39"/>
      <c r="C193" s="236" t="s">
        <v>301</v>
      </c>
      <c r="D193" s="236" t="s">
        <v>144</v>
      </c>
      <c r="E193" s="237" t="s">
        <v>302</v>
      </c>
      <c r="F193" s="238" t="s">
        <v>303</v>
      </c>
      <c r="G193" s="239" t="s">
        <v>153</v>
      </c>
      <c r="H193" s="240">
        <v>1834.8</v>
      </c>
      <c r="I193" s="241"/>
      <c r="J193" s="242">
        <f>ROUND(I193*H193,2)</f>
        <v>0</v>
      </c>
      <c r="K193" s="238" t="s">
        <v>148</v>
      </c>
      <c r="L193" s="44"/>
      <c r="M193" s="243" t="s">
        <v>1</v>
      </c>
      <c r="N193" s="244" t="s">
        <v>40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7" t="s">
        <v>149</v>
      </c>
      <c r="AT193" s="247" t="s">
        <v>144</v>
      </c>
      <c r="AU193" s="247" t="s">
        <v>83</v>
      </c>
      <c r="AY193" s="17" t="s">
        <v>141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7" t="s">
        <v>149</v>
      </c>
      <c r="BK193" s="248">
        <f>ROUND(I193*H193,2)</f>
        <v>0</v>
      </c>
      <c r="BL193" s="17" t="s">
        <v>149</v>
      </c>
      <c r="BM193" s="247" t="s">
        <v>304</v>
      </c>
    </row>
    <row r="194" s="2" customFormat="1" ht="21.75" customHeight="1">
      <c r="A194" s="38"/>
      <c r="B194" s="39"/>
      <c r="C194" s="236" t="s">
        <v>305</v>
      </c>
      <c r="D194" s="236" t="s">
        <v>144</v>
      </c>
      <c r="E194" s="237" t="s">
        <v>306</v>
      </c>
      <c r="F194" s="238" t="s">
        <v>307</v>
      </c>
      <c r="G194" s="239" t="s">
        <v>177</v>
      </c>
      <c r="H194" s="240">
        <v>859.5</v>
      </c>
      <c r="I194" s="241"/>
      <c r="J194" s="242">
        <f>ROUND(I194*H194,2)</f>
        <v>0</v>
      </c>
      <c r="K194" s="238" t="s">
        <v>148</v>
      </c>
      <c r="L194" s="44"/>
      <c r="M194" s="243" t="s">
        <v>1</v>
      </c>
      <c r="N194" s="244" t="s">
        <v>40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7" t="s">
        <v>149</v>
      </c>
      <c r="AT194" s="247" t="s">
        <v>144</v>
      </c>
      <c r="AU194" s="247" t="s">
        <v>83</v>
      </c>
      <c r="AY194" s="17" t="s">
        <v>141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7" t="s">
        <v>149</v>
      </c>
      <c r="BK194" s="248">
        <f>ROUND(I194*H194,2)</f>
        <v>0</v>
      </c>
      <c r="BL194" s="17" t="s">
        <v>149</v>
      </c>
      <c r="BM194" s="247" t="s">
        <v>308</v>
      </c>
    </row>
    <row r="195" s="2" customFormat="1" ht="21.75" customHeight="1">
      <c r="A195" s="38"/>
      <c r="B195" s="39"/>
      <c r="C195" s="236" t="s">
        <v>309</v>
      </c>
      <c r="D195" s="236" t="s">
        <v>144</v>
      </c>
      <c r="E195" s="237" t="s">
        <v>310</v>
      </c>
      <c r="F195" s="238" t="s">
        <v>311</v>
      </c>
      <c r="G195" s="239" t="s">
        <v>177</v>
      </c>
      <c r="H195" s="240">
        <v>77355</v>
      </c>
      <c r="I195" s="241"/>
      <c r="J195" s="242">
        <f>ROUND(I195*H195,2)</f>
        <v>0</v>
      </c>
      <c r="K195" s="238" t="s">
        <v>148</v>
      </c>
      <c r="L195" s="44"/>
      <c r="M195" s="243" t="s">
        <v>1</v>
      </c>
      <c r="N195" s="244" t="s">
        <v>40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7" t="s">
        <v>149</v>
      </c>
      <c r="AT195" s="247" t="s">
        <v>144</v>
      </c>
      <c r="AU195" s="247" t="s">
        <v>83</v>
      </c>
      <c r="AY195" s="17" t="s">
        <v>141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7" t="s">
        <v>149</v>
      </c>
      <c r="BK195" s="248">
        <f>ROUND(I195*H195,2)</f>
        <v>0</v>
      </c>
      <c r="BL195" s="17" t="s">
        <v>149</v>
      </c>
      <c r="BM195" s="247" t="s">
        <v>312</v>
      </c>
    </row>
    <row r="196" s="2" customFormat="1" ht="21.75" customHeight="1">
      <c r="A196" s="38"/>
      <c r="B196" s="39"/>
      <c r="C196" s="236" t="s">
        <v>313</v>
      </c>
      <c r="D196" s="236" t="s">
        <v>144</v>
      </c>
      <c r="E196" s="237" t="s">
        <v>314</v>
      </c>
      <c r="F196" s="238" t="s">
        <v>315</v>
      </c>
      <c r="G196" s="239" t="s">
        <v>177</v>
      </c>
      <c r="H196" s="240">
        <v>859.5</v>
      </c>
      <c r="I196" s="241"/>
      <c r="J196" s="242">
        <f>ROUND(I196*H196,2)</f>
        <v>0</v>
      </c>
      <c r="K196" s="238" t="s">
        <v>148</v>
      </c>
      <c r="L196" s="44"/>
      <c r="M196" s="243" t="s">
        <v>1</v>
      </c>
      <c r="N196" s="244" t="s">
        <v>40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7" t="s">
        <v>149</v>
      </c>
      <c r="AT196" s="247" t="s">
        <v>144</v>
      </c>
      <c r="AU196" s="247" t="s">
        <v>83</v>
      </c>
      <c r="AY196" s="17" t="s">
        <v>141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7" t="s">
        <v>149</v>
      </c>
      <c r="BK196" s="248">
        <f>ROUND(I196*H196,2)</f>
        <v>0</v>
      </c>
      <c r="BL196" s="17" t="s">
        <v>149</v>
      </c>
      <c r="BM196" s="247" t="s">
        <v>316</v>
      </c>
    </row>
    <row r="197" s="2" customFormat="1" ht="16.5" customHeight="1">
      <c r="A197" s="38"/>
      <c r="B197" s="39"/>
      <c r="C197" s="236" t="s">
        <v>317</v>
      </c>
      <c r="D197" s="236" t="s">
        <v>144</v>
      </c>
      <c r="E197" s="237" t="s">
        <v>318</v>
      </c>
      <c r="F197" s="238" t="s">
        <v>319</v>
      </c>
      <c r="G197" s="239" t="s">
        <v>153</v>
      </c>
      <c r="H197" s="240">
        <v>1834.8</v>
      </c>
      <c r="I197" s="241"/>
      <c r="J197" s="242">
        <f>ROUND(I197*H197,2)</f>
        <v>0</v>
      </c>
      <c r="K197" s="238" t="s">
        <v>148</v>
      </c>
      <c r="L197" s="44"/>
      <c r="M197" s="243" t="s">
        <v>1</v>
      </c>
      <c r="N197" s="244" t="s">
        <v>40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7" t="s">
        <v>149</v>
      </c>
      <c r="AT197" s="247" t="s">
        <v>144</v>
      </c>
      <c r="AU197" s="247" t="s">
        <v>83</v>
      </c>
      <c r="AY197" s="17" t="s">
        <v>141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7" t="s">
        <v>149</v>
      </c>
      <c r="BK197" s="248">
        <f>ROUND(I197*H197,2)</f>
        <v>0</v>
      </c>
      <c r="BL197" s="17" t="s">
        <v>149</v>
      </c>
      <c r="BM197" s="247" t="s">
        <v>320</v>
      </c>
    </row>
    <row r="198" s="2" customFormat="1" ht="16.5" customHeight="1">
      <c r="A198" s="38"/>
      <c r="B198" s="39"/>
      <c r="C198" s="236" t="s">
        <v>321</v>
      </c>
      <c r="D198" s="236" t="s">
        <v>144</v>
      </c>
      <c r="E198" s="237" t="s">
        <v>322</v>
      </c>
      <c r="F198" s="238" t="s">
        <v>323</v>
      </c>
      <c r="G198" s="239" t="s">
        <v>153</v>
      </c>
      <c r="H198" s="240">
        <v>110088</v>
      </c>
      <c r="I198" s="241"/>
      <c r="J198" s="242">
        <f>ROUND(I198*H198,2)</f>
        <v>0</v>
      </c>
      <c r="K198" s="238" t="s">
        <v>148</v>
      </c>
      <c r="L198" s="44"/>
      <c r="M198" s="243" t="s">
        <v>1</v>
      </c>
      <c r="N198" s="244" t="s">
        <v>40</v>
      </c>
      <c r="O198" s="92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7" t="s">
        <v>149</v>
      </c>
      <c r="AT198" s="247" t="s">
        <v>144</v>
      </c>
      <c r="AU198" s="247" t="s">
        <v>83</v>
      </c>
      <c r="AY198" s="17" t="s">
        <v>141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7" t="s">
        <v>149</v>
      </c>
      <c r="BK198" s="248">
        <f>ROUND(I198*H198,2)</f>
        <v>0</v>
      </c>
      <c r="BL198" s="17" t="s">
        <v>149</v>
      </c>
      <c r="BM198" s="247" t="s">
        <v>324</v>
      </c>
    </row>
    <row r="199" s="2" customFormat="1" ht="16.5" customHeight="1">
      <c r="A199" s="38"/>
      <c r="B199" s="39"/>
      <c r="C199" s="236" t="s">
        <v>325</v>
      </c>
      <c r="D199" s="236" t="s">
        <v>144</v>
      </c>
      <c r="E199" s="237" t="s">
        <v>326</v>
      </c>
      <c r="F199" s="238" t="s">
        <v>327</v>
      </c>
      <c r="G199" s="239" t="s">
        <v>153</v>
      </c>
      <c r="H199" s="240">
        <v>1834.8</v>
      </c>
      <c r="I199" s="241"/>
      <c r="J199" s="242">
        <f>ROUND(I199*H199,2)</f>
        <v>0</v>
      </c>
      <c r="K199" s="238" t="s">
        <v>148</v>
      </c>
      <c r="L199" s="44"/>
      <c r="M199" s="243" t="s">
        <v>1</v>
      </c>
      <c r="N199" s="244" t="s">
        <v>40</v>
      </c>
      <c r="O199" s="92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7" t="s">
        <v>149</v>
      </c>
      <c r="AT199" s="247" t="s">
        <v>144</v>
      </c>
      <c r="AU199" s="247" t="s">
        <v>83</v>
      </c>
      <c r="AY199" s="17" t="s">
        <v>141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7" t="s">
        <v>149</v>
      </c>
      <c r="BK199" s="248">
        <f>ROUND(I199*H199,2)</f>
        <v>0</v>
      </c>
      <c r="BL199" s="17" t="s">
        <v>149</v>
      </c>
      <c r="BM199" s="247" t="s">
        <v>328</v>
      </c>
    </row>
    <row r="200" s="2" customFormat="1" ht="16.5" customHeight="1">
      <c r="A200" s="38"/>
      <c r="B200" s="39"/>
      <c r="C200" s="236" t="s">
        <v>329</v>
      </c>
      <c r="D200" s="236" t="s">
        <v>144</v>
      </c>
      <c r="E200" s="237" t="s">
        <v>330</v>
      </c>
      <c r="F200" s="238" t="s">
        <v>331</v>
      </c>
      <c r="G200" s="239" t="s">
        <v>153</v>
      </c>
      <c r="H200" s="240">
        <v>1834.8</v>
      </c>
      <c r="I200" s="241"/>
      <c r="J200" s="242">
        <f>ROUND(I200*H200,2)</f>
        <v>0</v>
      </c>
      <c r="K200" s="238" t="s">
        <v>148</v>
      </c>
      <c r="L200" s="44"/>
      <c r="M200" s="243" t="s">
        <v>1</v>
      </c>
      <c r="N200" s="244" t="s">
        <v>40</v>
      </c>
      <c r="O200" s="92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7" t="s">
        <v>149</v>
      </c>
      <c r="AT200" s="247" t="s">
        <v>144</v>
      </c>
      <c r="AU200" s="247" t="s">
        <v>83</v>
      </c>
      <c r="AY200" s="17" t="s">
        <v>141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7" t="s">
        <v>149</v>
      </c>
      <c r="BK200" s="248">
        <f>ROUND(I200*H200,2)</f>
        <v>0</v>
      </c>
      <c r="BL200" s="17" t="s">
        <v>149</v>
      </c>
      <c r="BM200" s="247" t="s">
        <v>332</v>
      </c>
    </row>
    <row r="201" s="2" customFormat="1" ht="16.5" customHeight="1">
      <c r="A201" s="38"/>
      <c r="B201" s="39"/>
      <c r="C201" s="236" t="s">
        <v>333</v>
      </c>
      <c r="D201" s="236" t="s">
        <v>144</v>
      </c>
      <c r="E201" s="237" t="s">
        <v>334</v>
      </c>
      <c r="F201" s="238" t="s">
        <v>335</v>
      </c>
      <c r="G201" s="239" t="s">
        <v>153</v>
      </c>
      <c r="H201" s="240">
        <v>55044</v>
      </c>
      <c r="I201" s="241"/>
      <c r="J201" s="242">
        <f>ROUND(I201*H201,2)</f>
        <v>0</v>
      </c>
      <c r="K201" s="238" t="s">
        <v>148</v>
      </c>
      <c r="L201" s="44"/>
      <c r="M201" s="243" t="s">
        <v>1</v>
      </c>
      <c r="N201" s="244" t="s">
        <v>40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7" t="s">
        <v>149</v>
      </c>
      <c r="AT201" s="247" t="s">
        <v>144</v>
      </c>
      <c r="AU201" s="247" t="s">
        <v>83</v>
      </c>
      <c r="AY201" s="17" t="s">
        <v>141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7" t="s">
        <v>149</v>
      </c>
      <c r="BK201" s="248">
        <f>ROUND(I201*H201,2)</f>
        <v>0</v>
      </c>
      <c r="BL201" s="17" t="s">
        <v>149</v>
      </c>
      <c r="BM201" s="247" t="s">
        <v>336</v>
      </c>
    </row>
    <row r="202" s="2" customFormat="1" ht="16.5" customHeight="1">
      <c r="A202" s="38"/>
      <c r="B202" s="39"/>
      <c r="C202" s="236" t="s">
        <v>337</v>
      </c>
      <c r="D202" s="236" t="s">
        <v>144</v>
      </c>
      <c r="E202" s="237" t="s">
        <v>338</v>
      </c>
      <c r="F202" s="238" t="s">
        <v>339</v>
      </c>
      <c r="G202" s="239" t="s">
        <v>153</v>
      </c>
      <c r="H202" s="240">
        <v>1834.8</v>
      </c>
      <c r="I202" s="241"/>
      <c r="J202" s="242">
        <f>ROUND(I202*H202,2)</f>
        <v>0</v>
      </c>
      <c r="K202" s="238" t="s">
        <v>148</v>
      </c>
      <c r="L202" s="44"/>
      <c r="M202" s="243" t="s">
        <v>1</v>
      </c>
      <c r="N202" s="244" t="s">
        <v>40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7" t="s">
        <v>149</v>
      </c>
      <c r="AT202" s="247" t="s">
        <v>144</v>
      </c>
      <c r="AU202" s="247" t="s">
        <v>83</v>
      </c>
      <c r="AY202" s="17" t="s">
        <v>141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7" t="s">
        <v>149</v>
      </c>
      <c r="BK202" s="248">
        <f>ROUND(I202*H202,2)</f>
        <v>0</v>
      </c>
      <c r="BL202" s="17" t="s">
        <v>149</v>
      </c>
      <c r="BM202" s="247" t="s">
        <v>340</v>
      </c>
    </row>
    <row r="203" s="2" customFormat="1" ht="16.5" customHeight="1">
      <c r="A203" s="38"/>
      <c r="B203" s="39"/>
      <c r="C203" s="236" t="s">
        <v>341</v>
      </c>
      <c r="D203" s="236" t="s">
        <v>144</v>
      </c>
      <c r="E203" s="237" t="s">
        <v>342</v>
      </c>
      <c r="F203" s="238" t="s">
        <v>343</v>
      </c>
      <c r="G203" s="239" t="s">
        <v>177</v>
      </c>
      <c r="H203" s="240">
        <v>25</v>
      </c>
      <c r="I203" s="241"/>
      <c r="J203" s="242">
        <f>ROUND(I203*H203,2)</f>
        <v>0</v>
      </c>
      <c r="K203" s="238" t="s">
        <v>148</v>
      </c>
      <c r="L203" s="44"/>
      <c r="M203" s="243" t="s">
        <v>1</v>
      </c>
      <c r="N203" s="244" t="s">
        <v>40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7" t="s">
        <v>149</v>
      </c>
      <c r="AT203" s="247" t="s">
        <v>144</v>
      </c>
      <c r="AU203" s="247" t="s">
        <v>83</v>
      </c>
      <c r="AY203" s="17" t="s">
        <v>141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7" t="s">
        <v>149</v>
      </c>
      <c r="BK203" s="248">
        <f>ROUND(I203*H203,2)</f>
        <v>0</v>
      </c>
      <c r="BL203" s="17" t="s">
        <v>149</v>
      </c>
      <c r="BM203" s="247" t="s">
        <v>344</v>
      </c>
    </row>
    <row r="204" s="2" customFormat="1" ht="21.75" customHeight="1">
      <c r="A204" s="38"/>
      <c r="B204" s="39"/>
      <c r="C204" s="236" t="s">
        <v>345</v>
      </c>
      <c r="D204" s="236" t="s">
        <v>144</v>
      </c>
      <c r="E204" s="237" t="s">
        <v>346</v>
      </c>
      <c r="F204" s="238" t="s">
        <v>347</v>
      </c>
      <c r="G204" s="239" t="s">
        <v>177</v>
      </c>
      <c r="H204" s="240">
        <v>750</v>
      </c>
      <c r="I204" s="241"/>
      <c r="J204" s="242">
        <f>ROUND(I204*H204,2)</f>
        <v>0</v>
      </c>
      <c r="K204" s="238" t="s">
        <v>148</v>
      </c>
      <c r="L204" s="44"/>
      <c r="M204" s="243" t="s">
        <v>1</v>
      </c>
      <c r="N204" s="244" t="s">
        <v>40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7" t="s">
        <v>149</v>
      </c>
      <c r="AT204" s="247" t="s">
        <v>144</v>
      </c>
      <c r="AU204" s="247" t="s">
        <v>83</v>
      </c>
      <c r="AY204" s="17" t="s">
        <v>141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7" t="s">
        <v>149</v>
      </c>
      <c r="BK204" s="248">
        <f>ROUND(I204*H204,2)</f>
        <v>0</v>
      </c>
      <c r="BL204" s="17" t="s">
        <v>149</v>
      </c>
      <c r="BM204" s="247" t="s">
        <v>348</v>
      </c>
    </row>
    <row r="205" s="2" customFormat="1" ht="16.5" customHeight="1">
      <c r="A205" s="38"/>
      <c r="B205" s="39"/>
      <c r="C205" s="236" t="s">
        <v>349</v>
      </c>
      <c r="D205" s="236" t="s">
        <v>144</v>
      </c>
      <c r="E205" s="237" t="s">
        <v>350</v>
      </c>
      <c r="F205" s="238" t="s">
        <v>351</v>
      </c>
      <c r="G205" s="239" t="s">
        <v>177</v>
      </c>
      <c r="H205" s="240">
        <v>25</v>
      </c>
      <c r="I205" s="241"/>
      <c r="J205" s="242">
        <f>ROUND(I205*H205,2)</f>
        <v>0</v>
      </c>
      <c r="K205" s="238" t="s">
        <v>148</v>
      </c>
      <c r="L205" s="44"/>
      <c r="M205" s="243" t="s">
        <v>1</v>
      </c>
      <c r="N205" s="244" t="s">
        <v>40</v>
      </c>
      <c r="O205" s="92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7" t="s">
        <v>149</v>
      </c>
      <c r="AT205" s="247" t="s">
        <v>144</v>
      </c>
      <c r="AU205" s="247" t="s">
        <v>83</v>
      </c>
      <c r="AY205" s="17" t="s">
        <v>141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7" t="s">
        <v>149</v>
      </c>
      <c r="BK205" s="248">
        <f>ROUND(I205*H205,2)</f>
        <v>0</v>
      </c>
      <c r="BL205" s="17" t="s">
        <v>149</v>
      </c>
      <c r="BM205" s="247" t="s">
        <v>352</v>
      </c>
    </row>
    <row r="206" s="2" customFormat="1" ht="21.75" customHeight="1">
      <c r="A206" s="38"/>
      <c r="B206" s="39"/>
      <c r="C206" s="236" t="s">
        <v>353</v>
      </c>
      <c r="D206" s="236" t="s">
        <v>144</v>
      </c>
      <c r="E206" s="237" t="s">
        <v>354</v>
      </c>
      <c r="F206" s="238" t="s">
        <v>355</v>
      </c>
      <c r="G206" s="239" t="s">
        <v>153</v>
      </c>
      <c r="H206" s="240">
        <v>275</v>
      </c>
      <c r="I206" s="241"/>
      <c r="J206" s="242">
        <f>ROUND(I206*H206,2)</f>
        <v>0</v>
      </c>
      <c r="K206" s="238" t="s">
        <v>148</v>
      </c>
      <c r="L206" s="44"/>
      <c r="M206" s="243" t="s">
        <v>1</v>
      </c>
      <c r="N206" s="244" t="s">
        <v>40</v>
      </c>
      <c r="O206" s="92"/>
      <c r="P206" s="245">
        <f>O206*H206</f>
        <v>0</v>
      </c>
      <c r="Q206" s="245">
        <v>0.00021000000000000001</v>
      </c>
      <c r="R206" s="245">
        <f>Q206*H206</f>
        <v>0.057750000000000003</v>
      </c>
      <c r="S206" s="245">
        <v>0</v>
      </c>
      <c r="T206" s="24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7" t="s">
        <v>149</v>
      </c>
      <c r="AT206" s="247" t="s">
        <v>144</v>
      </c>
      <c r="AU206" s="247" t="s">
        <v>83</v>
      </c>
      <c r="AY206" s="17" t="s">
        <v>141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7" t="s">
        <v>149</v>
      </c>
      <c r="BK206" s="248">
        <f>ROUND(I206*H206,2)</f>
        <v>0</v>
      </c>
      <c r="BL206" s="17" t="s">
        <v>149</v>
      </c>
      <c r="BM206" s="247" t="s">
        <v>356</v>
      </c>
    </row>
    <row r="207" s="2" customFormat="1" ht="21.75" customHeight="1">
      <c r="A207" s="38"/>
      <c r="B207" s="39"/>
      <c r="C207" s="236" t="s">
        <v>357</v>
      </c>
      <c r="D207" s="236" t="s">
        <v>144</v>
      </c>
      <c r="E207" s="237" t="s">
        <v>358</v>
      </c>
      <c r="F207" s="238" t="s">
        <v>359</v>
      </c>
      <c r="G207" s="239" t="s">
        <v>153</v>
      </c>
      <c r="H207" s="240">
        <v>258.71699999999998</v>
      </c>
      <c r="I207" s="241"/>
      <c r="J207" s="242">
        <f>ROUND(I207*H207,2)</f>
        <v>0</v>
      </c>
      <c r="K207" s="238" t="s">
        <v>148</v>
      </c>
      <c r="L207" s="44"/>
      <c r="M207" s="243" t="s">
        <v>1</v>
      </c>
      <c r="N207" s="244" t="s">
        <v>40</v>
      </c>
      <c r="O207" s="92"/>
      <c r="P207" s="245">
        <f>O207*H207</f>
        <v>0</v>
      </c>
      <c r="Q207" s="245">
        <v>1.0000000000000001E-05</v>
      </c>
      <c r="R207" s="245">
        <f>Q207*H207</f>
        <v>0.0025871700000000002</v>
      </c>
      <c r="S207" s="245">
        <v>0</v>
      </c>
      <c r="T207" s="24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7" t="s">
        <v>149</v>
      </c>
      <c r="AT207" s="247" t="s">
        <v>144</v>
      </c>
      <c r="AU207" s="247" t="s">
        <v>83</v>
      </c>
      <c r="AY207" s="17" t="s">
        <v>141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7" t="s">
        <v>149</v>
      </c>
      <c r="BK207" s="248">
        <f>ROUND(I207*H207,2)</f>
        <v>0</v>
      </c>
      <c r="BL207" s="17" t="s">
        <v>149</v>
      </c>
      <c r="BM207" s="247" t="s">
        <v>360</v>
      </c>
    </row>
    <row r="208" s="2" customFormat="1" ht="16.5" customHeight="1">
      <c r="A208" s="38"/>
      <c r="B208" s="39"/>
      <c r="C208" s="236" t="s">
        <v>361</v>
      </c>
      <c r="D208" s="236" t="s">
        <v>144</v>
      </c>
      <c r="E208" s="237" t="s">
        <v>362</v>
      </c>
      <c r="F208" s="238" t="s">
        <v>363</v>
      </c>
      <c r="G208" s="239" t="s">
        <v>165</v>
      </c>
      <c r="H208" s="240">
        <v>12</v>
      </c>
      <c r="I208" s="241"/>
      <c r="J208" s="242">
        <f>ROUND(I208*H208,2)</f>
        <v>0</v>
      </c>
      <c r="K208" s="238" t="s">
        <v>1</v>
      </c>
      <c r="L208" s="44"/>
      <c r="M208" s="243" t="s">
        <v>1</v>
      </c>
      <c r="N208" s="244" t="s">
        <v>40</v>
      </c>
      <c r="O208" s="92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7" t="s">
        <v>149</v>
      </c>
      <c r="AT208" s="247" t="s">
        <v>144</v>
      </c>
      <c r="AU208" s="247" t="s">
        <v>83</v>
      </c>
      <c r="AY208" s="17" t="s">
        <v>141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7" t="s">
        <v>149</v>
      </c>
      <c r="BK208" s="248">
        <f>ROUND(I208*H208,2)</f>
        <v>0</v>
      </c>
      <c r="BL208" s="17" t="s">
        <v>149</v>
      </c>
      <c r="BM208" s="247" t="s">
        <v>364</v>
      </c>
    </row>
    <row r="209" s="2" customFormat="1" ht="16.5" customHeight="1">
      <c r="A209" s="38"/>
      <c r="B209" s="39"/>
      <c r="C209" s="236" t="s">
        <v>365</v>
      </c>
      <c r="D209" s="236" t="s">
        <v>144</v>
      </c>
      <c r="E209" s="237" t="s">
        <v>366</v>
      </c>
      <c r="F209" s="238" t="s">
        <v>367</v>
      </c>
      <c r="G209" s="239" t="s">
        <v>165</v>
      </c>
      <c r="H209" s="240">
        <v>50</v>
      </c>
      <c r="I209" s="241"/>
      <c r="J209" s="242">
        <f>ROUND(I209*H209,2)</f>
        <v>0</v>
      </c>
      <c r="K209" s="238" t="s">
        <v>148</v>
      </c>
      <c r="L209" s="44"/>
      <c r="M209" s="243" t="s">
        <v>1</v>
      </c>
      <c r="N209" s="244" t="s">
        <v>40</v>
      </c>
      <c r="O209" s="92"/>
      <c r="P209" s="245">
        <f>O209*H209</f>
        <v>0</v>
      </c>
      <c r="Q209" s="245">
        <v>0.00022000000000000001</v>
      </c>
      <c r="R209" s="245">
        <f>Q209*H209</f>
        <v>0.011000000000000001</v>
      </c>
      <c r="S209" s="245">
        <v>0</v>
      </c>
      <c r="T209" s="24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7" t="s">
        <v>149</v>
      </c>
      <c r="AT209" s="247" t="s">
        <v>144</v>
      </c>
      <c r="AU209" s="247" t="s">
        <v>83</v>
      </c>
      <c r="AY209" s="17" t="s">
        <v>141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7" t="s">
        <v>149</v>
      </c>
      <c r="BK209" s="248">
        <f>ROUND(I209*H209,2)</f>
        <v>0</v>
      </c>
      <c r="BL209" s="17" t="s">
        <v>149</v>
      </c>
      <c r="BM209" s="247" t="s">
        <v>368</v>
      </c>
    </row>
    <row r="210" s="2" customFormat="1" ht="16.5" customHeight="1">
      <c r="A210" s="38"/>
      <c r="B210" s="39"/>
      <c r="C210" s="236" t="s">
        <v>369</v>
      </c>
      <c r="D210" s="236" t="s">
        <v>144</v>
      </c>
      <c r="E210" s="237" t="s">
        <v>370</v>
      </c>
      <c r="F210" s="238" t="s">
        <v>371</v>
      </c>
      <c r="G210" s="239" t="s">
        <v>165</v>
      </c>
      <c r="H210" s="240">
        <v>16</v>
      </c>
      <c r="I210" s="241"/>
      <c r="J210" s="242">
        <f>ROUND(I210*H210,2)</f>
        <v>0</v>
      </c>
      <c r="K210" s="238" t="s">
        <v>148</v>
      </c>
      <c r="L210" s="44"/>
      <c r="M210" s="243" t="s">
        <v>1</v>
      </c>
      <c r="N210" s="244" t="s">
        <v>40</v>
      </c>
      <c r="O210" s="92"/>
      <c r="P210" s="245">
        <f>O210*H210</f>
        <v>0</v>
      </c>
      <c r="Q210" s="245">
        <v>0.00038999999999999999</v>
      </c>
      <c r="R210" s="245">
        <f>Q210*H210</f>
        <v>0.0062399999999999999</v>
      </c>
      <c r="S210" s="245">
        <v>0</v>
      </c>
      <c r="T210" s="24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7" t="s">
        <v>149</v>
      </c>
      <c r="AT210" s="247" t="s">
        <v>144</v>
      </c>
      <c r="AU210" s="247" t="s">
        <v>83</v>
      </c>
      <c r="AY210" s="17" t="s">
        <v>141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7" t="s">
        <v>149</v>
      </c>
      <c r="BK210" s="248">
        <f>ROUND(I210*H210,2)</f>
        <v>0</v>
      </c>
      <c r="BL210" s="17" t="s">
        <v>149</v>
      </c>
      <c r="BM210" s="247" t="s">
        <v>372</v>
      </c>
    </row>
    <row r="211" s="2" customFormat="1" ht="16.5" customHeight="1">
      <c r="A211" s="38"/>
      <c r="B211" s="39"/>
      <c r="C211" s="236" t="s">
        <v>373</v>
      </c>
      <c r="D211" s="236" t="s">
        <v>144</v>
      </c>
      <c r="E211" s="237" t="s">
        <v>374</v>
      </c>
      <c r="F211" s="238" t="s">
        <v>375</v>
      </c>
      <c r="G211" s="239" t="s">
        <v>147</v>
      </c>
      <c r="H211" s="240">
        <v>12.558</v>
      </c>
      <c r="I211" s="241"/>
      <c r="J211" s="242">
        <f>ROUND(I211*H211,2)</f>
        <v>0</v>
      </c>
      <c r="K211" s="238" t="s">
        <v>148</v>
      </c>
      <c r="L211" s="44"/>
      <c r="M211" s="243" t="s">
        <v>1</v>
      </c>
      <c r="N211" s="244" t="s">
        <v>40</v>
      </c>
      <c r="O211" s="92"/>
      <c r="P211" s="245">
        <f>O211*H211</f>
        <v>0</v>
      </c>
      <c r="Q211" s="245">
        <v>0</v>
      </c>
      <c r="R211" s="245">
        <f>Q211*H211</f>
        <v>0</v>
      </c>
      <c r="S211" s="245">
        <v>1.671</v>
      </c>
      <c r="T211" s="246">
        <f>S211*H211</f>
        <v>20.984418000000002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7" t="s">
        <v>149</v>
      </c>
      <c r="AT211" s="247" t="s">
        <v>144</v>
      </c>
      <c r="AU211" s="247" t="s">
        <v>83</v>
      </c>
      <c r="AY211" s="17" t="s">
        <v>141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7" t="s">
        <v>149</v>
      </c>
      <c r="BK211" s="248">
        <f>ROUND(I211*H211,2)</f>
        <v>0</v>
      </c>
      <c r="BL211" s="17" t="s">
        <v>149</v>
      </c>
      <c r="BM211" s="247" t="s">
        <v>376</v>
      </c>
    </row>
    <row r="212" s="2" customFormat="1" ht="21.75" customHeight="1">
      <c r="A212" s="38"/>
      <c r="B212" s="39"/>
      <c r="C212" s="236" t="s">
        <v>377</v>
      </c>
      <c r="D212" s="236" t="s">
        <v>144</v>
      </c>
      <c r="E212" s="237" t="s">
        <v>378</v>
      </c>
      <c r="F212" s="238" t="s">
        <v>379</v>
      </c>
      <c r="G212" s="239" t="s">
        <v>177</v>
      </c>
      <c r="H212" s="240">
        <v>5.25</v>
      </c>
      <c r="I212" s="241"/>
      <c r="J212" s="242">
        <f>ROUND(I212*H212,2)</f>
        <v>0</v>
      </c>
      <c r="K212" s="238" t="s">
        <v>148</v>
      </c>
      <c r="L212" s="44"/>
      <c r="M212" s="243" t="s">
        <v>1</v>
      </c>
      <c r="N212" s="244" t="s">
        <v>40</v>
      </c>
      <c r="O212" s="92"/>
      <c r="P212" s="245">
        <f>O212*H212</f>
        <v>0</v>
      </c>
      <c r="Q212" s="245">
        <v>0</v>
      </c>
      <c r="R212" s="245">
        <f>Q212*H212</f>
        <v>0</v>
      </c>
      <c r="S212" s="245">
        <v>0.112</v>
      </c>
      <c r="T212" s="246">
        <f>S212*H212</f>
        <v>0.58799999999999997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7" t="s">
        <v>149</v>
      </c>
      <c r="AT212" s="247" t="s">
        <v>144</v>
      </c>
      <c r="AU212" s="247" t="s">
        <v>83</v>
      </c>
      <c r="AY212" s="17" t="s">
        <v>141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7" t="s">
        <v>149</v>
      </c>
      <c r="BK212" s="248">
        <f>ROUND(I212*H212,2)</f>
        <v>0</v>
      </c>
      <c r="BL212" s="17" t="s">
        <v>149</v>
      </c>
      <c r="BM212" s="247" t="s">
        <v>380</v>
      </c>
    </row>
    <row r="213" s="2" customFormat="1" ht="21.75" customHeight="1">
      <c r="A213" s="38"/>
      <c r="B213" s="39"/>
      <c r="C213" s="236" t="s">
        <v>381</v>
      </c>
      <c r="D213" s="236" t="s">
        <v>144</v>
      </c>
      <c r="E213" s="237" t="s">
        <v>382</v>
      </c>
      <c r="F213" s="238" t="s">
        <v>383</v>
      </c>
      <c r="G213" s="239" t="s">
        <v>153</v>
      </c>
      <c r="H213" s="240">
        <v>10.4</v>
      </c>
      <c r="I213" s="241"/>
      <c r="J213" s="242">
        <f>ROUND(I213*H213,2)</f>
        <v>0</v>
      </c>
      <c r="K213" s="238" t="s">
        <v>148</v>
      </c>
      <c r="L213" s="44"/>
      <c r="M213" s="243" t="s">
        <v>1</v>
      </c>
      <c r="N213" s="244" t="s">
        <v>40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0.031</v>
      </c>
      <c r="T213" s="246">
        <f>S213*H213</f>
        <v>0.32240000000000002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7" t="s">
        <v>149</v>
      </c>
      <c r="AT213" s="247" t="s">
        <v>144</v>
      </c>
      <c r="AU213" s="247" t="s">
        <v>83</v>
      </c>
      <c r="AY213" s="17" t="s">
        <v>141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7" t="s">
        <v>149</v>
      </c>
      <c r="BK213" s="248">
        <f>ROUND(I213*H213,2)</f>
        <v>0</v>
      </c>
      <c r="BL213" s="17" t="s">
        <v>149</v>
      </c>
      <c r="BM213" s="247" t="s">
        <v>384</v>
      </c>
    </row>
    <row r="214" s="2" customFormat="1" ht="21.75" customHeight="1">
      <c r="A214" s="38"/>
      <c r="B214" s="39"/>
      <c r="C214" s="236" t="s">
        <v>385</v>
      </c>
      <c r="D214" s="236" t="s">
        <v>144</v>
      </c>
      <c r="E214" s="237" t="s">
        <v>386</v>
      </c>
      <c r="F214" s="238" t="s">
        <v>387</v>
      </c>
      <c r="G214" s="239" t="s">
        <v>177</v>
      </c>
      <c r="H214" s="240">
        <v>27.5</v>
      </c>
      <c r="I214" s="241"/>
      <c r="J214" s="242">
        <f>ROUND(I214*H214,2)</f>
        <v>0</v>
      </c>
      <c r="K214" s="238" t="s">
        <v>148</v>
      </c>
      <c r="L214" s="44"/>
      <c r="M214" s="243" t="s">
        <v>1</v>
      </c>
      <c r="N214" s="244" t="s">
        <v>40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0.017999999999999999</v>
      </c>
      <c r="T214" s="246">
        <f>S214*H214</f>
        <v>0.49499999999999994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7" t="s">
        <v>149</v>
      </c>
      <c r="AT214" s="247" t="s">
        <v>144</v>
      </c>
      <c r="AU214" s="247" t="s">
        <v>83</v>
      </c>
      <c r="AY214" s="17" t="s">
        <v>141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7" t="s">
        <v>149</v>
      </c>
      <c r="BK214" s="248">
        <f>ROUND(I214*H214,2)</f>
        <v>0</v>
      </c>
      <c r="BL214" s="17" t="s">
        <v>149</v>
      </c>
      <c r="BM214" s="247" t="s">
        <v>388</v>
      </c>
    </row>
    <row r="215" s="2" customFormat="1" ht="21.75" customHeight="1">
      <c r="A215" s="38"/>
      <c r="B215" s="39"/>
      <c r="C215" s="236" t="s">
        <v>389</v>
      </c>
      <c r="D215" s="236" t="s">
        <v>144</v>
      </c>
      <c r="E215" s="237" t="s">
        <v>390</v>
      </c>
      <c r="F215" s="238" t="s">
        <v>391</v>
      </c>
      <c r="G215" s="239" t="s">
        <v>177</v>
      </c>
      <c r="H215" s="240">
        <v>1161.9000000000001</v>
      </c>
      <c r="I215" s="241"/>
      <c r="J215" s="242">
        <f>ROUND(I215*H215,2)</f>
        <v>0</v>
      </c>
      <c r="K215" s="238" t="s">
        <v>148</v>
      </c>
      <c r="L215" s="44"/>
      <c r="M215" s="243" t="s">
        <v>1</v>
      </c>
      <c r="N215" s="244" t="s">
        <v>40</v>
      </c>
      <c r="O215" s="92"/>
      <c r="P215" s="245">
        <f>O215*H215</f>
        <v>0</v>
      </c>
      <c r="Q215" s="245">
        <v>0</v>
      </c>
      <c r="R215" s="245">
        <f>Q215*H215</f>
        <v>0</v>
      </c>
      <c r="S215" s="245">
        <v>0.002</v>
      </c>
      <c r="T215" s="246">
        <f>S215*H215</f>
        <v>2.3238000000000003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7" t="s">
        <v>149</v>
      </c>
      <c r="AT215" s="247" t="s">
        <v>144</v>
      </c>
      <c r="AU215" s="247" t="s">
        <v>83</v>
      </c>
      <c r="AY215" s="17" t="s">
        <v>141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7" t="s">
        <v>149</v>
      </c>
      <c r="BK215" s="248">
        <f>ROUND(I215*H215,2)</f>
        <v>0</v>
      </c>
      <c r="BL215" s="17" t="s">
        <v>149</v>
      </c>
      <c r="BM215" s="247" t="s">
        <v>392</v>
      </c>
    </row>
    <row r="216" s="2" customFormat="1" ht="21.75" customHeight="1">
      <c r="A216" s="38"/>
      <c r="B216" s="39"/>
      <c r="C216" s="236" t="s">
        <v>393</v>
      </c>
      <c r="D216" s="236" t="s">
        <v>144</v>
      </c>
      <c r="E216" s="237" t="s">
        <v>394</v>
      </c>
      <c r="F216" s="238" t="s">
        <v>395</v>
      </c>
      <c r="G216" s="239" t="s">
        <v>177</v>
      </c>
      <c r="H216" s="240">
        <v>130</v>
      </c>
      <c r="I216" s="241"/>
      <c r="J216" s="242">
        <f>ROUND(I216*H216,2)</f>
        <v>0</v>
      </c>
      <c r="K216" s="238" t="s">
        <v>148</v>
      </c>
      <c r="L216" s="44"/>
      <c r="M216" s="243" t="s">
        <v>1</v>
      </c>
      <c r="N216" s="244" t="s">
        <v>40</v>
      </c>
      <c r="O216" s="92"/>
      <c r="P216" s="245">
        <f>O216*H216</f>
        <v>0</v>
      </c>
      <c r="Q216" s="245">
        <v>0.02299</v>
      </c>
      <c r="R216" s="245">
        <f>Q216*H216</f>
        <v>2.9887000000000001</v>
      </c>
      <c r="S216" s="245">
        <v>0</v>
      </c>
      <c r="T216" s="24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7" t="s">
        <v>149</v>
      </c>
      <c r="AT216" s="247" t="s">
        <v>144</v>
      </c>
      <c r="AU216" s="247" t="s">
        <v>83</v>
      </c>
      <c r="AY216" s="17" t="s">
        <v>141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7" t="s">
        <v>149</v>
      </c>
      <c r="BK216" s="248">
        <f>ROUND(I216*H216,2)</f>
        <v>0</v>
      </c>
      <c r="BL216" s="17" t="s">
        <v>149</v>
      </c>
      <c r="BM216" s="247" t="s">
        <v>396</v>
      </c>
    </row>
    <row r="217" s="2" customFormat="1" ht="21.75" customHeight="1">
      <c r="A217" s="38"/>
      <c r="B217" s="39"/>
      <c r="C217" s="236" t="s">
        <v>397</v>
      </c>
      <c r="D217" s="236" t="s">
        <v>144</v>
      </c>
      <c r="E217" s="237" t="s">
        <v>398</v>
      </c>
      <c r="F217" s="238" t="s">
        <v>399</v>
      </c>
      <c r="G217" s="239" t="s">
        <v>177</v>
      </c>
      <c r="H217" s="240">
        <v>130</v>
      </c>
      <c r="I217" s="241"/>
      <c r="J217" s="242">
        <f>ROUND(I217*H217,2)</f>
        <v>0</v>
      </c>
      <c r="K217" s="238" t="s">
        <v>148</v>
      </c>
      <c r="L217" s="44"/>
      <c r="M217" s="243" t="s">
        <v>1</v>
      </c>
      <c r="N217" s="244" t="s">
        <v>40</v>
      </c>
      <c r="O217" s="92"/>
      <c r="P217" s="245">
        <f>O217*H217</f>
        <v>0</v>
      </c>
      <c r="Q217" s="245">
        <v>0.0047699999999999999</v>
      </c>
      <c r="R217" s="245">
        <f>Q217*H217</f>
        <v>0.62009999999999998</v>
      </c>
      <c r="S217" s="245">
        <v>0</v>
      </c>
      <c r="T217" s="24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7" t="s">
        <v>149</v>
      </c>
      <c r="AT217" s="247" t="s">
        <v>144</v>
      </c>
      <c r="AU217" s="247" t="s">
        <v>83</v>
      </c>
      <c r="AY217" s="17" t="s">
        <v>141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7" t="s">
        <v>149</v>
      </c>
      <c r="BK217" s="248">
        <f>ROUND(I217*H217,2)</f>
        <v>0</v>
      </c>
      <c r="BL217" s="17" t="s">
        <v>149</v>
      </c>
      <c r="BM217" s="247" t="s">
        <v>400</v>
      </c>
    </row>
    <row r="218" s="2" customFormat="1" ht="21.75" customHeight="1">
      <c r="A218" s="38"/>
      <c r="B218" s="39"/>
      <c r="C218" s="236" t="s">
        <v>401</v>
      </c>
      <c r="D218" s="236" t="s">
        <v>144</v>
      </c>
      <c r="E218" s="237" t="s">
        <v>402</v>
      </c>
      <c r="F218" s="238" t="s">
        <v>403</v>
      </c>
      <c r="G218" s="239" t="s">
        <v>165</v>
      </c>
      <c r="H218" s="240">
        <v>8</v>
      </c>
      <c r="I218" s="241"/>
      <c r="J218" s="242">
        <f>ROUND(I218*H218,2)</f>
        <v>0</v>
      </c>
      <c r="K218" s="238" t="s">
        <v>148</v>
      </c>
      <c r="L218" s="44"/>
      <c r="M218" s="243" t="s">
        <v>1</v>
      </c>
      <c r="N218" s="244" t="s">
        <v>40</v>
      </c>
      <c r="O218" s="92"/>
      <c r="P218" s="245">
        <f>O218*H218</f>
        <v>0</v>
      </c>
      <c r="Q218" s="245">
        <v>0</v>
      </c>
      <c r="R218" s="245">
        <f>Q218*H218</f>
        <v>0</v>
      </c>
      <c r="S218" s="245">
        <v>0.0089999999999999993</v>
      </c>
      <c r="T218" s="246">
        <f>S218*H218</f>
        <v>0.071999999999999995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7" t="s">
        <v>149</v>
      </c>
      <c r="AT218" s="247" t="s">
        <v>144</v>
      </c>
      <c r="AU218" s="247" t="s">
        <v>83</v>
      </c>
      <c r="AY218" s="17" t="s">
        <v>141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7" t="s">
        <v>149</v>
      </c>
      <c r="BK218" s="248">
        <f>ROUND(I218*H218,2)</f>
        <v>0</v>
      </c>
      <c r="BL218" s="17" t="s">
        <v>149</v>
      </c>
      <c r="BM218" s="247" t="s">
        <v>404</v>
      </c>
    </row>
    <row r="219" s="2" customFormat="1" ht="21.75" customHeight="1">
      <c r="A219" s="38"/>
      <c r="B219" s="39"/>
      <c r="C219" s="236" t="s">
        <v>405</v>
      </c>
      <c r="D219" s="236" t="s">
        <v>144</v>
      </c>
      <c r="E219" s="237" t="s">
        <v>406</v>
      </c>
      <c r="F219" s="238" t="s">
        <v>407</v>
      </c>
      <c r="G219" s="239" t="s">
        <v>177</v>
      </c>
      <c r="H219" s="240">
        <v>47.399999999999999</v>
      </c>
      <c r="I219" s="241"/>
      <c r="J219" s="242">
        <f>ROUND(I219*H219,2)</f>
        <v>0</v>
      </c>
      <c r="K219" s="238" t="s">
        <v>148</v>
      </c>
      <c r="L219" s="44"/>
      <c r="M219" s="243" t="s">
        <v>1</v>
      </c>
      <c r="N219" s="244" t="s">
        <v>40</v>
      </c>
      <c r="O219" s="92"/>
      <c r="P219" s="245">
        <f>O219*H219</f>
        <v>0</v>
      </c>
      <c r="Q219" s="245">
        <v>1.0000000000000001E-05</v>
      </c>
      <c r="R219" s="245">
        <f>Q219*H219</f>
        <v>0.00047400000000000003</v>
      </c>
      <c r="S219" s="245">
        <v>0</v>
      </c>
      <c r="T219" s="24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7" t="s">
        <v>149</v>
      </c>
      <c r="AT219" s="247" t="s">
        <v>144</v>
      </c>
      <c r="AU219" s="247" t="s">
        <v>83</v>
      </c>
      <c r="AY219" s="17" t="s">
        <v>141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7" t="s">
        <v>149</v>
      </c>
      <c r="BK219" s="248">
        <f>ROUND(I219*H219,2)</f>
        <v>0</v>
      </c>
      <c r="BL219" s="17" t="s">
        <v>149</v>
      </c>
      <c r="BM219" s="247" t="s">
        <v>408</v>
      </c>
    </row>
    <row r="220" s="2" customFormat="1" ht="33" customHeight="1">
      <c r="A220" s="38"/>
      <c r="B220" s="39"/>
      <c r="C220" s="236" t="s">
        <v>409</v>
      </c>
      <c r="D220" s="236" t="s">
        <v>144</v>
      </c>
      <c r="E220" s="237" t="s">
        <v>410</v>
      </c>
      <c r="F220" s="238" t="s">
        <v>411</v>
      </c>
      <c r="G220" s="239" t="s">
        <v>153</v>
      </c>
      <c r="H220" s="240">
        <v>672.28399999999999</v>
      </c>
      <c r="I220" s="241"/>
      <c r="J220" s="242">
        <f>ROUND(I220*H220,2)</f>
        <v>0</v>
      </c>
      <c r="K220" s="238" t="s">
        <v>148</v>
      </c>
      <c r="L220" s="44"/>
      <c r="M220" s="243" t="s">
        <v>1</v>
      </c>
      <c r="N220" s="244" t="s">
        <v>40</v>
      </c>
      <c r="O220" s="92"/>
      <c r="P220" s="245">
        <f>O220*H220</f>
        <v>0</v>
      </c>
      <c r="Q220" s="245">
        <v>0</v>
      </c>
      <c r="R220" s="245">
        <f>Q220*H220</f>
        <v>0</v>
      </c>
      <c r="S220" s="245">
        <v>0.035000000000000003</v>
      </c>
      <c r="T220" s="246">
        <f>S220*H220</f>
        <v>23.529940000000003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7" t="s">
        <v>149</v>
      </c>
      <c r="AT220" s="247" t="s">
        <v>144</v>
      </c>
      <c r="AU220" s="247" t="s">
        <v>83</v>
      </c>
      <c r="AY220" s="17" t="s">
        <v>141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7" t="s">
        <v>149</v>
      </c>
      <c r="BK220" s="248">
        <f>ROUND(I220*H220,2)</f>
        <v>0</v>
      </c>
      <c r="BL220" s="17" t="s">
        <v>149</v>
      </c>
      <c r="BM220" s="247" t="s">
        <v>412</v>
      </c>
    </row>
    <row r="221" s="2" customFormat="1" ht="16.5" customHeight="1">
      <c r="A221" s="38"/>
      <c r="B221" s="39"/>
      <c r="C221" s="236" t="s">
        <v>413</v>
      </c>
      <c r="D221" s="236" t="s">
        <v>144</v>
      </c>
      <c r="E221" s="237" t="s">
        <v>414</v>
      </c>
      <c r="F221" s="238" t="s">
        <v>415</v>
      </c>
      <c r="G221" s="239" t="s">
        <v>153</v>
      </c>
      <c r="H221" s="240">
        <v>169.07900000000001</v>
      </c>
      <c r="I221" s="241"/>
      <c r="J221" s="242">
        <f>ROUND(I221*H221,2)</f>
        <v>0</v>
      </c>
      <c r="K221" s="238" t="s">
        <v>148</v>
      </c>
      <c r="L221" s="44"/>
      <c r="M221" s="243" t="s">
        <v>1</v>
      </c>
      <c r="N221" s="244" t="s">
        <v>40</v>
      </c>
      <c r="O221" s="92"/>
      <c r="P221" s="245">
        <f>O221*H221</f>
        <v>0</v>
      </c>
      <c r="Q221" s="245">
        <v>0</v>
      </c>
      <c r="R221" s="245">
        <f>Q221*H221</f>
        <v>0</v>
      </c>
      <c r="S221" s="245">
        <v>0.014</v>
      </c>
      <c r="T221" s="246">
        <f>S221*H221</f>
        <v>2.3671060000000002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7" t="s">
        <v>149</v>
      </c>
      <c r="AT221" s="247" t="s">
        <v>144</v>
      </c>
      <c r="AU221" s="247" t="s">
        <v>83</v>
      </c>
      <c r="AY221" s="17" t="s">
        <v>141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7" t="s">
        <v>149</v>
      </c>
      <c r="BK221" s="248">
        <f>ROUND(I221*H221,2)</f>
        <v>0</v>
      </c>
      <c r="BL221" s="17" t="s">
        <v>149</v>
      </c>
      <c r="BM221" s="247" t="s">
        <v>416</v>
      </c>
    </row>
    <row r="222" s="2" customFormat="1" ht="16.5" customHeight="1">
      <c r="A222" s="38"/>
      <c r="B222" s="39"/>
      <c r="C222" s="236" t="s">
        <v>417</v>
      </c>
      <c r="D222" s="236" t="s">
        <v>144</v>
      </c>
      <c r="E222" s="237" t="s">
        <v>418</v>
      </c>
      <c r="F222" s="238" t="s">
        <v>419</v>
      </c>
      <c r="G222" s="239" t="s">
        <v>153</v>
      </c>
      <c r="H222" s="240">
        <v>789.803</v>
      </c>
      <c r="I222" s="241"/>
      <c r="J222" s="242">
        <f>ROUND(I222*H222,2)</f>
        <v>0</v>
      </c>
      <c r="K222" s="238" t="s">
        <v>148</v>
      </c>
      <c r="L222" s="44"/>
      <c r="M222" s="243" t="s">
        <v>1</v>
      </c>
      <c r="N222" s="244" t="s">
        <v>40</v>
      </c>
      <c r="O222" s="92"/>
      <c r="P222" s="245">
        <f>O222*H222</f>
        <v>0</v>
      </c>
      <c r="Q222" s="245">
        <v>0</v>
      </c>
      <c r="R222" s="245">
        <f>Q222*H222</f>
        <v>0</v>
      </c>
      <c r="S222" s="245">
        <v>0.014</v>
      </c>
      <c r="T222" s="246">
        <f>S222*H222</f>
        <v>11.057242000000001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7" t="s">
        <v>149</v>
      </c>
      <c r="AT222" s="247" t="s">
        <v>144</v>
      </c>
      <c r="AU222" s="247" t="s">
        <v>83</v>
      </c>
      <c r="AY222" s="17" t="s">
        <v>141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7" t="s">
        <v>149</v>
      </c>
      <c r="BK222" s="248">
        <f>ROUND(I222*H222,2)</f>
        <v>0</v>
      </c>
      <c r="BL222" s="17" t="s">
        <v>149</v>
      </c>
      <c r="BM222" s="247" t="s">
        <v>420</v>
      </c>
    </row>
    <row r="223" s="2" customFormat="1" ht="21.75" customHeight="1">
      <c r="A223" s="38"/>
      <c r="B223" s="39"/>
      <c r="C223" s="236" t="s">
        <v>421</v>
      </c>
      <c r="D223" s="236" t="s">
        <v>144</v>
      </c>
      <c r="E223" s="237" t="s">
        <v>422</v>
      </c>
      <c r="F223" s="238" t="s">
        <v>423</v>
      </c>
      <c r="G223" s="239" t="s">
        <v>153</v>
      </c>
      <c r="H223" s="240">
        <v>672.28399999999999</v>
      </c>
      <c r="I223" s="241"/>
      <c r="J223" s="242">
        <f>ROUND(I223*H223,2)</f>
        <v>0</v>
      </c>
      <c r="K223" s="238" t="s">
        <v>148</v>
      </c>
      <c r="L223" s="44"/>
      <c r="M223" s="243" t="s">
        <v>1</v>
      </c>
      <c r="N223" s="244" t="s">
        <v>40</v>
      </c>
      <c r="O223" s="92"/>
      <c r="P223" s="245">
        <f>O223*H223</f>
        <v>0</v>
      </c>
      <c r="Q223" s="245">
        <v>0</v>
      </c>
      <c r="R223" s="245">
        <f>Q223*H223</f>
        <v>0</v>
      </c>
      <c r="S223" s="245">
        <v>0.0025999999999999999</v>
      </c>
      <c r="T223" s="246">
        <f>S223*H223</f>
        <v>1.7479384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7" t="s">
        <v>149</v>
      </c>
      <c r="AT223" s="247" t="s">
        <v>144</v>
      </c>
      <c r="AU223" s="247" t="s">
        <v>83</v>
      </c>
      <c r="AY223" s="17" t="s">
        <v>141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7" t="s">
        <v>149</v>
      </c>
      <c r="BK223" s="248">
        <f>ROUND(I223*H223,2)</f>
        <v>0</v>
      </c>
      <c r="BL223" s="17" t="s">
        <v>149</v>
      </c>
      <c r="BM223" s="247" t="s">
        <v>424</v>
      </c>
    </row>
    <row r="224" s="2" customFormat="1" ht="21.75" customHeight="1">
      <c r="A224" s="38"/>
      <c r="B224" s="39"/>
      <c r="C224" s="236" t="s">
        <v>425</v>
      </c>
      <c r="D224" s="236" t="s">
        <v>144</v>
      </c>
      <c r="E224" s="237" t="s">
        <v>426</v>
      </c>
      <c r="F224" s="238" t="s">
        <v>427</v>
      </c>
      <c r="G224" s="239" t="s">
        <v>153</v>
      </c>
      <c r="H224" s="240">
        <v>284.16699999999997</v>
      </c>
      <c r="I224" s="241"/>
      <c r="J224" s="242">
        <f>ROUND(I224*H224,2)</f>
        <v>0</v>
      </c>
      <c r="K224" s="238" t="s">
        <v>148</v>
      </c>
      <c r="L224" s="44"/>
      <c r="M224" s="243" t="s">
        <v>1</v>
      </c>
      <c r="N224" s="244" t="s">
        <v>40</v>
      </c>
      <c r="O224" s="92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7" t="s">
        <v>149</v>
      </c>
      <c r="AT224" s="247" t="s">
        <v>144</v>
      </c>
      <c r="AU224" s="247" t="s">
        <v>83</v>
      </c>
      <c r="AY224" s="17" t="s">
        <v>141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7" t="s">
        <v>149</v>
      </c>
      <c r="BK224" s="248">
        <f>ROUND(I224*H224,2)</f>
        <v>0</v>
      </c>
      <c r="BL224" s="17" t="s">
        <v>149</v>
      </c>
      <c r="BM224" s="247" t="s">
        <v>428</v>
      </c>
    </row>
    <row r="225" s="2" customFormat="1" ht="21.75" customHeight="1">
      <c r="A225" s="38"/>
      <c r="B225" s="39"/>
      <c r="C225" s="236" t="s">
        <v>429</v>
      </c>
      <c r="D225" s="236" t="s">
        <v>144</v>
      </c>
      <c r="E225" s="237" t="s">
        <v>430</v>
      </c>
      <c r="F225" s="238" t="s">
        <v>431</v>
      </c>
      <c r="G225" s="239" t="s">
        <v>147</v>
      </c>
      <c r="H225" s="240">
        <v>9.375</v>
      </c>
      <c r="I225" s="241"/>
      <c r="J225" s="242">
        <f>ROUND(I225*H225,2)</f>
        <v>0</v>
      </c>
      <c r="K225" s="238" t="s">
        <v>148</v>
      </c>
      <c r="L225" s="44"/>
      <c r="M225" s="243" t="s">
        <v>1</v>
      </c>
      <c r="N225" s="244" t="s">
        <v>40</v>
      </c>
      <c r="O225" s="92"/>
      <c r="P225" s="245">
        <f>O225*H225</f>
        <v>0</v>
      </c>
      <c r="Q225" s="245">
        <v>0.54034000000000004</v>
      </c>
      <c r="R225" s="245">
        <f>Q225*H225</f>
        <v>5.0656875000000001</v>
      </c>
      <c r="S225" s="245">
        <v>0</v>
      </c>
      <c r="T225" s="24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7" t="s">
        <v>149</v>
      </c>
      <c r="AT225" s="247" t="s">
        <v>144</v>
      </c>
      <c r="AU225" s="247" t="s">
        <v>83</v>
      </c>
      <c r="AY225" s="17" t="s">
        <v>141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7" t="s">
        <v>149</v>
      </c>
      <c r="BK225" s="248">
        <f>ROUND(I225*H225,2)</f>
        <v>0</v>
      </c>
      <c r="BL225" s="17" t="s">
        <v>149</v>
      </c>
      <c r="BM225" s="247" t="s">
        <v>432</v>
      </c>
    </row>
    <row r="226" s="2" customFormat="1" ht="16.5" customHeight="1">
      <c r="A226" s="38"/>
      <c r="B226" s="39"/>
      <c r="C226" s="249" t="s">
        <v>433</v>
      </c>
      <c r="D226" s="249" t="s">
        <v>162</v>
      </c>
      <c r="E226" s="250" t="s">
        <v>434</v>
      </c>
      <c r="F226" s="251" t="s">
        <v>435</v>
      </c>
      <c r="G226" s="252" t="s">
        <v>436</v>
      </c>
      <c r="H226" s="253">
        <v>9</v>
      </c>
      <c r="I226" s="254"/>
      <c r="J226" s="255">
        <f>ROUND(I226*H226,2)</f>
        <v>0</v>
      </c>
      <c r="K226" s="251" t="s">
        <v>148</v>
      </c>
      <c r="L226" s="256"/>
      <c r="M226" s="257" t="s">
        <v>1</v>
      </c>
      <c r="N226" s="258" t="s">
        <v>40</v>
      </c>
      <c r="O226" s="92"/>
      <c r="P226" s="245">
        <f>O226*H226</f>
        <v>0</v>
      </c>
      <c r="Q226" s="245">
        <v>1</v>
      </c>
      <c r="R226" s="245">
        <f>Q226*H226</f>
        <v>9</v>
      </c>
      <c r="S226" s="245">
        <v>0</v>
      </c>
      <c r="T226" s="24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7" t="s">
        <v>166</v>
      </c>
      <c r="AT226" s="247" t="s">
        <v>162</v>
      </c>
      <c r="AU226" s="247" t="s">
        <v>83</v>
      </c>
      <c r="AY226" s="17" t="s">
        <v>141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7" t="s">
        <v>149</v>
      </c>
      <c r="BK226" s="248">
        <f>ROUND(I226*H226,2)</f>
        <v>0</v>
      </c>
      <c r="BL226" s="17" t="s">
        <v>149</v>
      </c>
      <c r="BM226" s="247" t="s">
        <v>437</v>
      </c>
    </row>
    <row r="227" s="13" customFormat="1">
      <c r="A227" s="13"/>
      <c r="B227" s="259"/>
      <c r="C227" s="260"/>
      <c r="D227" s="261" t="s">
        <v>168</v>
      </c>
      <c r="E227" s="262" t="s">
        <v>1</v>
      </c>
      <c r="F227" s="263" t="s">
        <v>183</v>
      </c>
      <c r="G227" s="260"/>
      <c r="H227" s="264">
        <v>9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168</v>
      </c>
      <c r="AU227" s="270" t="s">
        <v>83</v>
      </c>
      <c r="AV227" s="13" t="s">
        <v>83</v>
      </c>
      <c r="AW227" s="13" t="s">
        <v>30</v>
      </c>
      <c r="AX227" s="13" t="s">
        <v>73</v>
      </c>
      <c r="AY227" s="270" t="s">
        <v>141</v>
      </c>
    </row>
    <row r="228" s="14" customFormat="1">
      <c r="A228" s="14"/>
      <c r="B228" s="271"/>
      <c r="C228" s="272"/>
      <c r="D228" s="261" t="s">
        <v>168</v>
      </c>
      <c r="E228" s="273" t="s">
        <v>1</v>
      </c>
      <c r="F228" s="274" t="s">
        <v>169</v>
      </c>
      <c r="G228" s="272"/>
      <c r="H228" s="275">
        <v>9</v>
      </c>
      <c r="I228" s="276"/>
      <c r="J228" s="272"/>
      <c r="K228" s="272"/>
      <c r="L228" s="277"/>
      <c r="M228" s="278"/>
      <c r="N228" s="279"/>
      <c r="O228" s="279"/>
      <c r="P228" s="279"/>
      <c r="Q228" s="279"/>
      <c r="R228" s="279"/>
      <c r="S228" s="279"/>
      <c r="T228" s="28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1" t="s">
        <v>168</v>
      </c>
      <c r="AU228" s="281" t="s">
        <v>83</v>
      </c>
      <c r="AV228" s="14" t="s">
        <v>149</v>
      </c>
      <c r="AW228" s="14" t="s">
        <v>30</v>
      </c>
      <c r="AX228" s="14" t="s">
        <v>81</v>
      </c>
      <c r="AY228" s="281" t="s">
        <v>141</v>
      </c>
    </row>
    <row r="229" s="2" customFormat="1" ht="21.75" customHeight="1">
      <c r="A229" s="38"/>
      <c r="B229" s="39"/>
      <c r="C229" s="236" t="s">
        <v>438</v>
      </c>
      <c r="D229" s="236" t="s">
        <v>144</v>
      </c>
      <c r="E229" s="237" t="s">
        <v>439</v>
      </c>
      <c r="F229" s="238" t="s">
        <v>440</v>
      </c>
      <c r="G229" s="239" t="s">
        <v>441</v>
      </c>
      <c r="H229" s="240">
        <v>4264.9359999999997</v>
      </c>
      <c r="I229" s="241"/>
      <c r="J229" s="242">
        <f>ROUND(I229*H229,2)</f>
        <v>0</v>
      </c>
      <c r="K229" s="238" t="s">
        <v>1</v>
      </c>
      <c r="L229" s="44"/>
      <c r="M229" s="243" t="s">
        <v>1</v>
      </c>
      <c r="N229" s="244" t="s">
        <v>40</v>
      </c>
      <c r="O229" s="92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7" t="s">
        <v>149</v>
      </c>
      <c r="AT229" s="247" t="s">
        <v>144</v>
      </c>
      <c r="AU229" s="247" t="s">
        <v>83</v>
      </c>
      <c r="AY229" s="17" t="s">
        <v>141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7" t="s">
        <v>149</v>
      </c>
      <c r="BK229" s="248">
        <f>ROUND(I229*H229,2)</f>
        <v>0</v>
      </c>
      <c r="BL229" s="17" t="s">
        <v>149</v>
      </c>
      <c r="BM229" s="247" t="s">
        <v>442</v>
      </c>
    </row>
    <row r="230" s="12" customFormat="1" ht="22.8" customHeight="1">
      <c r="A230" s="12"/>
      <c r="B230" s="220"/>
      <c r="C230" s="221"/>
      <c r="D230" s="222" t="s">
        <v>72</v>
      </c>
      <c r="E230" s="234" t="s">
        <v>443</v>
      </c>
      <c r="F230" s="234" t="s">
        <v>444</v>
      </c>
      <c r="G230" s="221"/>
      <c r="H230" s="221"/>
      <c r="I230" s="224"/>
      <c r="J230" s="235">
        <f>BK230</f>
        <v>0</v>
      </c>
      <c r="K230" s="221"/>
      <c r="L230" s="226"/>
      <c r="M230" s="227"/>
      <c r="N230" s="228"/>
      <c r="O230" s="228"/>
      <c r="P230" s="229">
        <f>SUM(P231:P239)</f>
        <v>0</v>
      </c>
      <c r="Q230" s="228"/>
      <c r="R230" s="229">
        <f>SUM(R231:R239)</f>
        <v>0</v>
      </c>
      <c r="S230" s="228"/>
      <c r="T230" s="230">
        <f>SUM(T231:T239)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1" t="s">
        <v>81</v>
      </c>
      <c r="AT230" s="232" t="s">
        <v>72</v>
      </c>
      <c r="AU230" s="232" t="s">
        <v>81</v>
      </c>
      <c r="AY230" s="231" t="s">
        <v>141</v>
      </c>
      <c r="BK230" s="233">
        <f>SUM(BK231:BK239)</f>
        <v>0</v>
      </c>
    </row>
    <row r="231" s="2" customFormat="1" ht="21.75" customHeight="1">
      <c r="A231" s="38"/>
      <c r="B231" s="39"/>
      <c r="C231" s="236" t="s">
        <v>445</v>
      </c>
      <c r="D231" s="236" t="s">
        <v>144</v>
      </c>
      <c r="E231" s="237" t="s">
        <v>446</v>
      </c>
      <c r="F231" s="238" t="s">
        <v>447</v>
      </c>
      <c r="G231" s="239" t="s">
        <v>436</v>
      </c>
      <c r="H231" s="240">
        <v>158.405</v>
      </c>
      <c r="I231" s="241"/>
      <c r="J231" s="242">
        <f>ROUND(I231*H231,2)</f>
        <v>0</v>
      </c>
      <c r="K231" s="238" t="s">
        <v>148</v>
      </c>
      <c r="L231" s="44"/>
      <c r="M231" s="243" t="s">
        <v>1</v>
      </c>
      <c r="N231" s="244" t="s">
        <v>40</v>
      </c>
      <c r="O231" s="92"/>
      <c r="P231" s="245">
        <f>O231*H231</f>
        <v>0</v>
      </c>
      <c r="Q231" s="245">
        <v>0</v>
      </c>
      <c r="R231" s="245">
        <f>Q231*H231</f>
        <v>0</v>
      </c>
      <c r="S231" s="245">
        <v>0</v>
      </c>
      <c r="T231" s="24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7" t="s">
        <v>149</v>
      </c>
      <c r="AT231" s="247" t="s">
        <v>144</v>
      </c>
      <c r="AU231" s="247" t="s">
        <v>83</v>
      </c>
      <c r="AY231" s="17" t="s">
        <v>141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7" t="s">
        <v>149</v>
      </c>
      <c r="BK231" s="248">
        <f>ROUND(I231*H231,2)</f>
        <v>0</v>
      </c>
      <c r="BL231" s="17" t="s">
        <v>149</v>
      </c>
      <c r="BM231" s="247" t="s">
        <v>448</v>
      </c>
    </row>
    <row r="232" s="2" customFormat="1" ht="21.75" customHeight="1">
      <c r="A232" s="38"/>
      <c r="B232" s="39"/>
      <c r="C232" s="236" t="s">
        <v>449</v>
      </c>
      <c r="D232" s="236" t="s">
        <v>144</v>
      </c>
      <c r="E232" s="237" t="s">
        <v>450</v>
      </c>
      <c r="F232" s="238" t="s">
        <v>451</v>
      </c>
      <c r="G232" s="239" t="s">
        <v>436</v>
      </c>
      <c r="H232" s="240">
        <v>158.405</v>
      </c>
      <c r="I232" s="241"/>
      <c r="J232" s="242">
        <f>ROUND(I232*H232,2)</f>
        <v>0</v>
      </c>
      <c r="K232" s="238" t="s">
        <v>148</v>
      </c>
      <c r="L232" s="44"/>
      <c r="M232" s="243" t="s">
        <v>1</v>
      </c>
      <c r="N232" s="244" t="s">
        <v>40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7" t="s">
        <v>149</v>
      </c>
      <c r="AT232" s="247" t="s">
        <v>144</v>
      </c>
      <c r="AU232" s="247" t="s">
        <v>83</v>
      </c>
      <c r="AY232" s="17" t="s">
        <v>141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7" t="s">
        <v>149</v>
      </c>
      <c r="BK232" s="248">
        <f>ROUND(I232*H232,2)</f>
        <v>0</v>
      </c>
      <c r="BL232" s="17" t="s">
        <v>149</v>
      </c>
      <c r="BM232" s="247" t="s">
        <v>452</v>
      </c>
    </row>
    <row r="233" s="2" customFormat="1" ht="21.75" customHeight="1">
      <c r="A233" s="38"/>
      <c r="B233" s="39"/>
      <c r="C233" s="236" t="s">
        <v>453</v>
      </c>
      <c r="D233" s="236" t="s">
        <v>144</v>
      </c>
      <c r="E233" s="237" t="s">
        <v>454</v>
      </c>
      <c r="F233" s="238" t="s">
        <v>455</v>
      </c>
      <c r="G233" s="239" t="s">
        <v>436</v>
      </c>
      <c r="H233" s="240">
        <v>6177.7950000000001</v>
      </c>
      <c r="I233" s="241"/>
      <c r="J233" s="242">
        <f>ROUND(I233*H233,2)</f>
        <v>0</v>
      </c>
      <c r="K233" s="238" t="s">
        <v>148</v>
      </c>
      <c r="L233" s="44"/>
      <c r="M233" s="243" t="s">
        <v>1</v>
      </c>
      <c r="N233" s="244" t="s">
        <v>40</v>
      </c>
      <c r="O233" s="92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7" t="s">
        <v>149</v>
      </c>
      <c r="AT233" s="247" t="s">
        <v>144</v>
      </c>
      <c r="AU233" s="247" t="s">
        <v>83</v>
      </c>
      <c r="AY233" s="17" t="s">
        <v>141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7" t="s">
        <v>149</v>
      </c>
      <c r="BK233" s="248">
        <f>ROUND(I233*H233,2)</f>
        <v>0</v>
      </c>
      <c r="BL233" s="17" t="s">
        <v>149</v>
      </c>
      <c r="BM233" s="247" t="s">
        <v>456</v>
      </c>
    </row>
    <row r="234" s="2" customFormat="1" ht="21.75" customHeight="1">
      <c r="A234" s="38"/>
      <c r="B234" s="39"/>
      <c r="C234" s="236" t="s">
        <v>457</v>
      </c>
      <c r="D234" s="236" t="s">
        <v>144</v>
      </c>
      <c r="E234" s="237" t="s">
        <v>458</v>
      </c>
      <c r="F234" s="238" t="s">
        <v>459</v>
      </c>
      <c r="G234" s="239" t="s">
        <v>436</v>
      </c>
      <c r="H234" s="240">
        <v>6.0309999999999997</v>
      </c>
      <c r="I234" s="241"/>
      <c r="J234" s="242">
        <f>ROUND(I234*H234,2)</f>
        <v>0</v>
      </c>
      <c r="K234" s="238" t="s">
        <v>1</v>
      </c>
      <c r="L234" s="44"/>
      <c r="M234" s="243" t="s">
        <v>1</v>
      </c>
      <c r="N234" s="244" t="s">
        <v>40</v>
      </c>
      <c r="O234" s="92"/>
      <c r="P234" s="245">
        <f>O234*H234</f>
        <v>0</v>
      </c>
      <c r="Q234" s="245">
        <v>0</v>
      </c>
      <c r="R234" s="245">
        <f>Q234*H234</f>
        <v>0</v>
      </c>
      <c r="S234" s="245">
        <v>0</v>
      </c>
      <c r="T234" s="24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7" t="s">
        <v>149</v>
      </c>
      <c r="AT234" s="247" t="s">
        <v>144</v>
      </c>
      <c r="AU234" s="247" t="s">
        <v>83</v>
      </c>
      <c r="AY234" s="17" t="s">
        <v>141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7" t="s">
        <v>149</v>
      </c>
      <c r="BK234" s="248">
        <f>ROUND(I234*H234,2)</f>
        <v>0</v>
      </c>
      <c r="BL234" s="17" t="s">
        <v>149</v>
      </c>
      <c r="BM234" s="247" t="s">
        <v>460</v>
      </c>
    </row>
    <row r="235" s="2" customFormat="1" ht="21.75" customHeight="1">
      <c r="A235" s="38"/>
      <c r="B235" s="39"/>
      <c r="C235" s="236" t="s">
        <v>461</v>
      </c>
      <c r="D235" s="236" t="s">
        <v>144</v>
      </c>
      <c r="E235" s="237" t="s">
        <v>462</v>
      </c>
      <c r="F235" s="238" t="s">
        <v>463</v>
      </c>
      <c r="G235" s="239" t="s">
        <v>436</v>
      </c>
      <c r="H235" s="240">
        <v>65.168999999999997</v>
      </c>
      <c r="I235" s="241"/>
      <c r="J235" s="242">
        <f>ROUND(I235*H235,2)</f>
        <v>0</v>
      </c>
      <c r="K235" s="238" t="s">
        <v>1</v>
      </c>
      <c r="L235" s="44"/>
      <c r="M235" s="243" t="s">
        <v>1</v>
      </c>
      <c r="N235" s="244" t="s">
        <v>40</v>
      </c>
      <c r="O235" s="92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7" t="s">
        <v>149</v>
      </c>
      <c r="AT235" s="247" t="s">
        <v>144</v>
      </c>
      <c r="AU235" s="247" t="s">
        <v>83</v>
      </c>
      <c r="AY235" s="17" t="s">
        <v>141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7" t="s">
        <v>149</v>
      </c>
      <c r="BK235" s="248">
        <f>ROUND(I235*H235,2)</f>
        <v>0</v>
      </c>
      <c r="BL235" s="17" t="s">
        <v>149</v>
      </c>
      <c r="BM235" s="247" t="s">
        <v>464</v>
      </c>
    </row>
    <row r="236" s="2" customFormat="1" ht="21.75" customHeight="1">
      <c r="A236" s="38"/>
      <c r="B236" s="39"/>
      <c r="C236" s="236" t="s">
        <v>465</v>
      </c>
      <c r="D236" s="236" t="s">
        <v>144</v>
      </c>
      <c r="E236" s="237" t="s">
        <v>466</v>
      </c>
      <c r="F236" s="238" t="s">
        <v>467</v>
      </c>
      <c r="G236" s="239" t="s">
        <v>436</v>
      </c>
      <c r="H236" s="240">
        <v>39.673000000000002</v>
      </c>
      <c r="I236" s="241"/>
      <c r="J236" s="242">
        <f>ROUND(I236*H236,2)</f>
        <v>0</v>
      </c>
      <c r="K236" s="238" t="s">
        <v>148</v>
      </c>
      <c r="L236" s="44"/>
      <c r="M236" s="243" t="s">
        <v>1</v>
      </c>
      <c r="N236" s="244" t="s">
        <v>40</v>
      </c>
      <c r="O236" s="92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7" t="s">
        <v>149</v>
      </c>
      <c r="AT236" s="247" t="s">
        <v>144</v>
      </c>
      <c r="AU236" s="247" t="s">
        <v>83</v>
      </c>
      <c r="AY236" s="17" t="s">
        <v>141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7" t="s">
        <v>149</v>
      </c>
      <c r="BK236" s="248">
        <f>ROUND(I236*H236,2)</f>
        <v>0</v>
      </c>
      <c r="BL236" s="17" t="s">
        <v>149</v>
      </c>
      <c r="BM236" s="247" t="s">
        <v>468</v>
      </c>
    </row>
    <row r="237" s="2" customFormat="1" ht="33" customHeight="1">
      <c r="A237" s="38"/>
      <c r="B237" s="39"/>
      <c r="C237" s="236" t="s">
        <v>469</v>
      </c>
      <c r="D237" s="236" t="s">
        <v>144</v>
      </c>
      <c r="E237" s="237" t="s">
        <v>470</v>
      </c>
      <c r="F237" s="238" t="s">
        <v>471</v>
      </c>
      <c r="G237" s="239" t="s">
        <v>436</v>
      </c>
      <c r="H237" s="240">
        <v>14.565</v>
      </c>
      <c r="I237" s="241"/>
      <c r="J237" s="242">
        <f>ROUND(I237*H237,2)</f>
        <v>0</v>
      </c>
      <c r="K237" s="238" t="s">
        <v>148</v>
      </c>
      <c r="L237" s="44"/>
      <c r="M237" s="243" t="s">
        <v>1</v>
      </c>
      <c r="N237" s="244" t="s">
        <v>40</v>
      </c>
      <c r="O237" s="92"/>
      <c r="P237" s="245">
        <f>O237*H237</f>
        <v>0</v>
      </c>
      <c r="Q237" s="245">
        <v>0</v>
      </c>
      <c r="R237" s="245">
        <f>Q237*H237</f>
        <v>0</v>
      </c>
      <c r="S237" s="245">
        <v>0</v>
      </c>
      <c r="T237" s="24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7" t="s">
        <v>149</v>
      </c>
      <c r="AT237" s="247" t="s">
        <v>144</v>
      </c>
      <c r="AU237" s="247" t="s">
        <v>83</v>
      </c>
      <c r="AY237" s="17" t="s">
        <v>141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7" t="s">
        <v>149</v>
      </c>
      <c r="BK237" s="248">
        <f>ROUND(I237*H237,2)</f>
        <v>0</v>
      </c>
      <c r="BL237" s="17" t="s">
        <v>149</v>
      </c>
      <c r="BM237" s="247" t="s">
        <v>472</v>
      </c>
    </row>
    <row r="238" s="2" customFormat="1" ht="21.75" customHeight="1">
      <c r="A238" s="38"/>
      <c r="B238" s="39"/>
      <c r="C238" s="236" t="s">
        <v>473</v>
      </c>
      <c r="D238" s="236" t="s">
        <v>144</v>
      </c>
      <c r="E238" s="237" t="s">
        <v>474</v>
      </c>
      <c r="F238" s="238" t="s">
        <v>475</v>
      </c>
      <c r="G238" s="239" t="s">
        <v>436</v>
      </c>
      <c r="H238" s="240">
        <v>20.302</v>
      </c>
      <c r="I238" s="241"/>
      <c r="J238" s="242">
        <f>ROUND(I238*H238,2)</f>
        <v>0</v>
      </c>
      <c r="K238" s="238" t="s">
        <v>148</v>
      </c>
      <c r="L238" s="44"/>
      <c r="M238" s="243" t="s">
        <v>1</v>
      </c>
      <c r="N238" s="244" t="s">
        <v>40</v>
      </c>
      <c r="O238" s="92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7" t="s">
        <v>149</v>
      </c>
      <c r="AT238" s="247" t="s">
        <v>144</v>
      </c>
      <c r="AU238" s="247" t="s">
        <v>83</v>
      </c>
      <c r="AY238" s="17" t="s">
        <v>141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7" t="s">
        <v>149</v>
      </c>
      <c r="BK238" s="248">
        <f>ROUND(I238*H238,2)</f>
        <v>0</v>
      </c>
      <c r="BL238" s="17" t="s">
        <v>149</v>
      </c>
      <c r="BM238" s="247" t="s">
        <v>476</v>
      </c>
    </row>
    <row r="239" s="2" customFormat="1" ht="21.75" customHeight="1">
      <c r="A239" s="38"/>
      <c r="B239" s="39"/>
      <c r="C239" s="236" t="s">
        <v>477</v>
      </c>
      <c r="D239" s="236" t="s">
        <v>144</v>
      </c>
      <c r="E239" s="237" t="s">
        <v>478</v>
      </c>
      <c r="F239" s="238" t="s">
        <v>479</v>
      </c>
      <c r="G239" s="239" t="s">
        <v>436</v>
      </c>
      <c r="H239" s="240">
        <v>12.664</v>
      </c>
      <c r="I239" s="241"/>
      <c r="J239" s="242">
        <f>ROUND(I239*H239,2)</f>
        <v>0</v>
      </c>
      <c r="K239" s="238" t="s">
        <v>1</v>
      </c>
      <c r="L239" s="44"/>
      <c r="M239" s="243" t="s">
        <v>1</v>
      </c>
      <c r="N239" s="244" t="s">
        <v>40</v>
      </c>
      <c r="O239" s="92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7" t="s">
        <v>149</v>
      </c>
      <c r="AT239" s="247" t="s">
        <v>144</v>
      </c>
      <c r="AU239" s="247" t="s">
        <v>83</v>
      </c>
      <c r="AY239" s="17" t="s">
        <v>141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7" t="s">
        <v>149</v>
      </c>
      <c r="BK239" s="248">
        <f>ROUND(I239*H239,2)</f>
        <v>0</v>
      </c>
      <c r="BL239" s="17" t="s">
        <v>149</v>
      </c>
      <c r="BM239" s="247" t="s">
        <v>480</v>
      </c>
    </row>
    <row r="240" s="12" customFormat="1" ht="22.8" customHeight="1">
      <c r="A240" s="12"/>
      <c r="B240" s="220"/>
      <c r="C240" s="221"/>
      <c r="D240" s="222" t="s">
        <v>72</v>
      </c>
      <c r="E240" s="234" t="s">
        <v>481</v>
      </c>
      <c r="F240" s="234" t="s">
        <v>482</v>
      </c>
      <c r="G240" s="221"/>
      <c r="H240" s="221"/>
      <c r="I240" s="224"/>
      <c r="J240" s="235">
        <f>BK240</f>
        <v>0</v>
      </c>
      <c r="K240" s="221"/>
      <c r="L240" s="226"/>
      <c r="M240" s="227"/>
      <c r="N240" s="228"/>
      <c r="O240" s="228"/>
      <c r="P240" s="229">
        <f>P241</f>
        <v>0</v>
      </c>
      <c r="Q240" s="228"/>
      <c r="R240" s="229">
        <f>R241</f>
        <v>0</v>
      </c>
      <c r="S240" s="228"/>
      <c r="T240" s="230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1" t="s">
        <v>81</v>
      </c>
      <c r="AT240" s="232" t="s">
        <v>72</v>
      </c>
      <c r="AU240" s="232" t="s">
        <v>81</v>
      </c>
      <c r="AY240" s="231" t="s">
        <v>141</v>
      </c>
      <c r="BK240" s="233">
        <f>BK241</f>
        <v>0</v>
      </c>
    </row>
    <row r="241" s="2" customFormat="1" ht="21.75" customHeight="1">
      <c r="A241" s="38"/>
      <c r="B241" s="39"/>
      <c r="C241" s="236" t="s">
        <v>483</v>
      </c>
      <c r="D241" s="236" t="s">
        <v>144</v>
      </c>
      <c r="E241" s="237" t="s">
        <v>484</v>
      </c>
      <c r="F241" s="238" t="s">
        <v>485</v>
      </c>
      <c r="G241" s="239" t="s">
        <v>436</v>
      </c>
      <c r="H241" s="240">
        <v>185.42599999999999</v>
      </c>
      <c r="I241" s="241"/>
      <c r="J241" s="242">
        <f>ROUND(I241*H241,2)</f>
        <v>0</v>
      </c>
      <c r="K241" s="238" t="s">
        <v>148</v>
      </c>
      <c r="L241" s="44"/>
      <c r="M241" s="243" t="s">
        <v>1</v>
      </c>
      <c r="N241" s="244" t="s">
        <v>40</v>
      </c>
      <c r="O241" s="92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7" t="s">
        <v>149</v>
      </c>
      <c r="AT241" s="247" t="s">
        <v>144</v>
      </c>
      <c r="AU241" s="247" t="s">
        <v>83</v>
      </c>
      <c r="AY241" s="17" t="s">
        <v>141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7" t="s">
        <v>149</v>
      </c>
      <c r="BK241" s="248">
        <f>ROUND(I241*H241,2)</f>
        <v>0</v>
      </c>
      <c r="BL241" s="17" t="s">
        <v>149</v>
      </c>
      <c r="BM241" s="247" t="s">
        <v>486</v>
      </c>
    </row>
    <row r="242" s="12" customFormat="1" ht="25.92" customHeight="1">
      <c r="A242" s="12"/>
      <c r="B242" s="220"/>
      <c r="C242" s="221"/>
      <c r="D242" s="222" t="s">
        <v>72</v>
      </c>
      <c r="E242" s="223" t="s">
        <v>487</v>
      </c>
      <c r="F242" s="223" t="s">
        <v>488</v>
      </c>
      <c r="G242" s="221"/>
      <c r="H242" s="221"/>
      <c r="I242" s="224"/>
      <c r="J242" s="225">
        <f>BK242</f>
        <v>0</v>
      </c>
      <c r="K242" s="221"/>
      <c r="L242" s="226"/>
      <c r="M242" s="227"/>
      <c r="N242" s="228"/>
      <c r="O242" s="228"/>
      <c r="P242" s="229">
        <f>P243+P252+P258+P263+P275+P340+P484+P503+P510+P544+P547</f>
        <v>0</v>
      </c>
      <c r="Q242" s="228"/>
      <c r="R242" s="229">
        <f>R243+R252+R258+R263+R275+R340+R484+R503+R510+R544+R547</f>
        <v>72.915800400000009</v>
      </c>
      <c r="S242" s="228"/>
      <c r="T242" s="230">
        <f>T243+T252+T258+T263+T275+T340+T484+T503+T510+T544+T547</f>
        <v>72.53867240000001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1" t="s">
        <v>83</v>
      </c>
      <c r="AT242" s="232" t="s">
        <v>72</v>
      </c>
      <c r="AU242" s="232" t="s">
        <v>73</v>
      </c>
      <c r="AY242" s="231" t="s">
        <v>141</v>
      </c>
      <c r="BK242" s="233">
        <f>BK243+BK252+BK258+BK263+BK275+BK340+BK484+BK503+BK510+BK544+BK547</f>
        <v>0</v>
      </c>
    </row>
    <row r="243" s="12" customFormat="1" ht="22.8" customHeight="1">
      <c r="A243" s="12"/>
      <c r="B243" s="220"/>
      <c r="C243" s="221"/>
      <c r="D243" s="222" t="s">
        <v>72</v>
      </c>
      <c r="E243" s="234" t="s">
        <v>489</v>
      </c>
      <c r="F243" s="234" t="s">
        <v>490</v>
      </c>
      <c r="G243" s="221"/>
      <c r="H243" s="221"/>
      <c r="I243" s="224"/>
      <c r="J243" s="235">
        <f>BK243</f>
        <v>0</v>
      </c>
      <c r="K243" s="221"/>
      <c r="L243" s="226"/>
      <c r="M243" s="227"/>
      <c r="N243" s="228"/>
      <c r="O243" s="228"/>
      <c r="P243" s="229">
        <f>SUM(P244:P251)</f>
        <v>0</v>
      </c>
      <c r="Q243" s="228"/>
      <c r="R243" s="229">
        <f>SUM(R244:R251)</f>
        <v>10.107553299999999</v>
      </c>
      <c r="S243" s="228"/>
      <c r="T243" s="230">
        <f>SUM(T244:T251)</f>
        <v>12.663550000000001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1" t="s">
        <v>83</v>
      </c>
      <c r="AT243" s="232" t="s">
        <v>72</v>
      </c>
      <c r="AU243" s="232" t="s">
        <v>81</v>
      </c>
      <c r="AY243" s="231" t="s">
        <v>141</v>
      </c>
      <c r="BK243" s="233">
        <f>SUM(BK244:BK251)</f>
        <v>0</v>
      </c>
    </row>
    <row r="244" s="2" customFormat="1" ht="16.5" customHeight="1">
      <c r="A244" s="38"/>
      <c r="B244" s="39"/>
      <c r="C244" s="236" t="s">
        <v>491</v>
      </c>
      <c r="D244" s="236" t="s">
        <v>144</v>
      </c>
      <c r="E244" s="237" t="s">
        <v>492</v>
      </c>
      <c r="F244" s="238" t="s">
        <v>493</v>
      </c>
      <c r="G244" s="239" t="s">
        <v>153</v>
      </c>
      <c r="H244" s="240">
        <v>468.54000000000002</v>
      </c>
      <c r="I244" s="241"/>
      <c r="J244" s="242">
        <f>ROUND(I244*H244,2)</f>
        <v>0</v>
      </c>
      <c r="K244" s="238" t="s">
        <v>148</v>
      </c>
      <c r="L244" s="44"/>
      <c r="M244" s="243" t="s">
        <v>1</v>
      </c>
      <c r="N244" s="244" t="s">
        <v>40</v>
      </c>
      <c r="O244" s="92"/>
      <c r="P244" s="245">
        <f>O244*H244</f>
        <v>0</v>
      </c>
      <c r="Q244" s="245">
        <v>0</v>
      </c>
      <c r="R244" s="245">
        <f>Q244*H244</f>
        <v>0</v>
      </c>
      <c r="S244" s="245">
        <v>0.01</v>
      </c>
      <c r="T244" s="246">
        <f>S244*H244</f>
        <v>4.6854000000000005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7" t="s">
        <v>214</v>
      </c>
      <c r="AT244" s="247" t="s">
        <v>144</v>
      </c>
      <c r="AU244" s="247" t="s">
        <v>83</v>
      </c>
      <c r="AY244" s="17" t="s">
        <v>141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7" t="s">
        <v>149</v>
      </c>
      <c r="BK244" s="248">
        <f>ROUND(I244*H244,2)</f>
        <v>0</v>
      </c>
      <c r="BL244" s="17" t="s">
        <v>214</v>
      </c>
      <c r="BM244" s="247" t="s">
        <v>494</v>
      </c>
    </row>
    <row r="245" s="2" customFormat="1" ht="21.75" customHeight="1">
      <c r="A245" s="38"/>
      <c r="B245" s="39"/>
      <c r="C245" s="236" t="s">
        <v>495</v>
      </c>
      <c r="D245" s="236" t="s">
        <v>144</v>
      </c>
      <c r="E245" s="237" t="s">
        <v>496</v>
      </c>
      <c r="F245" s="238" t="s">
        <v>497</v>
      </c>
      <c r="G245" s="239" t="s">
        <v>153</v>
      </c>
      <c r="H245" s="240">
        <v>797.755</v>
      </c>
      <c r="I245" s="241"/>
      <c r="J245" s="242">
        <f>ROUND(I245*H245,2)</f>
        <v>0</v>
      </c>
      <c r="K245" s="238" t="s">
        <v>148</v>
      </c>
      <c r="L245" s="44"/>
      <c r="M245" s="243" t="s">
        <v>1</v>
      </c>
      <c r="N245" s="244" t="s">
        <v>40</v>
      </c>
      <c r="O245" s="92"/>
      <c r="P245" s="245">
        <f>O245*H245</f>
        <v>0</v>
      </c>
      <c r="Q245" s="245">
        <v>0.00093999999999999997</v>
      </c>
      <c r="R245" s="245">
        <f>Q245*H245</f>
        <v>0.74988969999999999</v>
      </c>
      <c r="S245" s="245">
        <v>0</v>
      </c>
      <c r="T245" s="24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7" t="s">
        <v>214</v>
      </c>
      <c r="AT245" s="247" t="s">
        <v>144</v>
      </c>
      <c r="AU245" s="247" t="s">
        <v>83</v>
      </c>
      <c r="AY245" s="17" t="s">
        <v>141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7" t="s">
        <v>149</v>
      </c>
      <c r="BK245" s="248">
        <f>ROUND(I245*H245,2)</f>
        <v>0</v>
      </c>
      <c r="BL245" s="17" t="s">
        <v>214</v>
      </c>
      <c r="BM245" s="247" t="s">
        <v>498</v>
      </c>
    </row>
    <row r="246" s="2" customFormat="1" ht="33" customHeight="1">
      <c r="A246" s="38"/>
      <c r="B246" s="39"/>
      <c r="C246" s="249" t="s">
        <v>499</v>
      </c>
      <c r="D246" s="249" t="s">
        <v>162</v>
      </c>
      <c r="E246" s="250" t="s">
        <v>500</v>
      </c>
      <c r="F246" s="251" t="s">
        <v>501</v>
      </c>
      <c r="G246" s="252" t="s">
        <v>153</v>
      </c>
      <c r="H246" s="253">
        <v>917.41800000000001</v>
      </c>
      <c r="I246" s="254"/>
      <c r="J246" s="255">
        <f>ROUND(I246*H246,2)</f>
        <v>0</v>
      </c>
      <c r="K246" s="251" t="s">
        <v>148</v>
      </c>
      <c r="L246" s="256"/>
      <c r="M246" s="257" t="s">
        <v>1</v>
      </c>
      <c r="N246" s="258" t="s">
        <v>40</v>
      </c>
      <c r="O246" s="92"/>
      <c r="P246" s="245">
        <f>O246*H246</f>
        <v>0</v>
      </c>
      <c r="Q246" s="245">
        <v>0.0054000000000000003</v>
      </c>
      <c r="R246" s="245">
        <f>Q246*H246</f>
        <v>4.9540572000000003</v>
      </c>
      <c r="S246" s="245">
        <v>0</v>
      </c>
      <c r="T246" s="24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7" t="s">
        <v>278</v>
      </c>
      <c r="AT246" s="247" t="s">
        <v>162</v>
      </c>
      <c r="AU246" s="247" t="s">
        <v>83</v>
      </c>
      <c r="AY246" s="17" t="s">
        <v>141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7" t="s">
        <v>149</v>
      </c>
      <c r="BK246" s="248">
        <f>ROUND(I246*H246,2)</f>
        <v>0</v>
      </c>
      <c r="BL246" s="17" t="s">
        <v>214</v>
      </c>
      <c r="BM246" s="247" t="s">
        <v>502</v>
      </c>
    </row>
    <row r="247" s="2" customFormat="1" ht="21.75" customHeight="1">
      <c r="A247" s="38"/>
      <c r="B247" s="39"/>
      <c r="C247" s="236" t="s">
        <v>503</v>
      </c>
      <c r="D247" s="236" t="s">
        <v>144</v>
      </c>
      <c r="E247" s="237" t="s">
        <v>504</v>
      </c>
      <c r="F247" s="238" t="s">
        <v>505</v>
      </c>
      <c r="G247" s="239" t="s">
        <v>153</v>
      </c>
      <c r="H247" s="240">
        <v>797.755</v>
      </c>
      <c r="I247" s="241"/>
      <c r="J247" s="242">
        <f>ROUND(I247*H247,2)</f>
        <v>0</v>
      </c>
      <c r="K247" s="238" t="s">
        <v>148</v>
      </c>
      <c r="L247" s="44"/>
      <c r="M247" s="243" t="s">
        <v>1</v>
      </c>
      <c r="N247" s="244" t="s">
        <v>40</v>
      </c>
      <c r="O247" s="92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7" t="s">
        <v>214</v>
      </c>
      <c r="AT247" s="247" t="s">
        <v>144</v>
      </c>
      <c r="AU247" s="247" t="s">
        <v>83</v>
      </c>
      <c r="AY247" s="17" t="s">
        <v>141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7" t="s">
        <v>149</v>
      </c>
      <c r="BK247" s="248">
        <f>ROUND(I247*H247,2)</f>
        <v>0</v>
      </c>
      <c r="BL247" s="17" t="s">
        <v>214</v>
      </c>
      <c r="BM247" s="247" t="s">
        <v>506</v>
      </c>
    </row>
    <row r="248" s="2" customFormat="1" ht="33" customHeight="1">
      <c r="A248" s="38"/>
      <c r="B248" s="39"/>
      <c r="C248" s="249" t="s">
        <v>507</v>
      </c>
      <c r="D248" s="249" t="s">
        <v>162</v>
      </c>
      <c r="E248" s="250" t="s">
        <v>508</v>
      </c>
      <c r="F248" s="251" t="s">
        <v>509</v>
      </c>
      <c r="G248" s="252" t="s">
        <v>153</v>
      </c>
      <c r="H248" s="253">
        <v>917.41800000000001</v>
      </c>
      <c r="I248" s="254"/>
      <c r="J248" s="255">
        <f>ROUND(I248*H248,2)</f>
        <v>0</v>
      </c>
      <c r="K248" s="251" t="s">
        <v>148</v>
      </c>
      <c r="L248" s="256"/>
      <c r="M248" s="257" t="s">
        <v>1</v>
      </c>
      <c r="N248" s="258" t="s">
        <v>40</v>
      </c>
      <c r="O248" s="92"/>
      <c r="P248" s="245">
        <f>O248*H248</f>
        <v>0</v>
      </c>
      <c r="Q248" s="245">
        <v>0.0047999999999999996</v>
      </c>
      <c r="R248" s="245">
        <f>Q248*H248</f>
        <v>4.4036063999999993</v>
      </c>
      <c r="S248" s="245">
        <v>0</v>
      </c>
      <c r="T248" s="24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7" t="s">
        <v>278</v>
      </c>
      <c r="AT248" s="247" t="s">
        <v>162</v>
      </c>
      <c r="AU248" s="247" t="s">
        <v>83</v>
      </c>
      <c r="AY248" s="17" t="s">
        <v>141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7" t="s">
        <v>149</v>
      </c>
      <c r="BK248" s="248">
        <f>ROUND(I248*H248,2)</f>
        <v>0</v>
      </c>
      <c r="BL248" s="17" t="s">
        <v>214</v>
      </c>
      <c r="BM248" s="247" t="s">
        <v>510</v>
      </c>
    </row>
    <row r="249" s="2" customFormat="1" ht="16.5" customHeight="1">
      <c r="A249" s="38"/>
      <c r="B249" s="39"/>
      <c r="C249" s="236" t="s">
        <v>511</v>
      </c>
      <c r="D249" s="236" t="s">
        <v>144</v>
      </c>
      <c r="E249" s="237" t="s">
        <v>512</v>
      </c>
      <c r="F249" s="238" t="s">
        <v>513</v>
      </c>
      <c r="G249" s="239" t="s">
        <v>153</v>
      </c>
      <c r="H249" s="240">
        <v>797.755</v>
      </c>
      <c r="I249" s="241"/>
      <c r="J249" s="242">
        <f>ROUND(I249*H249,2)</f>
        <v>0</v>
      </c>
      <c r="K249" s="238" t="s">
        <v>148</v>
      </c>
      <c r="L249" s="44"/>
      <c r="M249" s="243" t="s">
        <v>1</v>
      </c>
      <c r="N249" s="244" t="s">
        <v>40</v>
      </c>
      <c r="O249" s="92"/>
      <c r="P249" s="245">
        <f>O249*H249</f>
        <v>0</v>
      </c>
      <c r="Q249" s="245">
        <v>0</v>
      </c>
      <c r="R249" s="245">
        <f>Q249*H249</f>
        <v>0</v>
      </c>
      <c r="S249" s="245">
        <v>0.01</v>
      </c>
      <c r="T249" s="246">
        <f>S249*H249</f>
        <v>7.9775499999999999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7" t="s">
        <v>214</v>
      </c>
      <c r="AT249" s="247" t="s">
        <v>144</v>
      </c>
      <c r="AU249" s="247" t="s">
        <v>83</v>
      </c>
      <c r="AY249" s="17" t="s">
        <v>141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7" t="s">
        <v>149</v>
      </c>
      <c r="BK249" s="248">
        <f>ROUND(I249*H249,2)</f>
        <v>0</v>
      </c>
      <c r="BL249" s="17" t="s">
        <v>214</v>
      </c>
      <c r="BM249" s="247" t="s">
        <v>514</v>
      </c>
    </row>
    <row r="250" s="2" customFormat="1" ht="16.5" customHeight="1">
      <c r="A250" s="38"/>
      <c r="B250" s="39"/>
      <c r="C250" s="236" t="s">
        <v>515</v>
      </c>
      <c r="D250" s="236" t="s">
        <v>144</v>
      </c>
      <c r="E250" s="237" t="s">
        <v>516</v>
      </c>
      <c r="F250" s="238" t="s">
        <v>517</v>
      </c>
      <c r="G250" s="239" t="s">
        <v>165</v>
      </c>
      <c r="H250" s="240">
        <v>2</v>
      </c>
      <c r="I250" s="241"/>
      <c r="J250" s="242">
        <f>ROUND(I250*H250,2)</f>
        <v>0</v>
      </c>
      <c r="K250" s="238" t="s">
        <v>148</v>
      </c>
      <c r="L250" s="44"/>
      <c r="M250" s="243" t="s">
        <v>1</v>
      </c>
      <c r="N250" s="244" t="s">
        <v>40</v>
      </c>
      <c r="O250" s="92"/>
      <c r="P250" s="245">
        <f>O250*H250</f>
        <v>0</v>
      </c>
      <c r="Q250" s="245">
        <v>0</v>
      </c>
      <c r="R250" s="245">
        <f>Q250*H250</f>
        <v>0</v>
      </c>
      <c r="S250" s="245">
        <v>0.00029999999999999997</v>
      </c>
      <c r="T250" s="246">
        <f>S250*H250</f>
        <v>0.00059999999999999995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7" t="s">
        <v>214</v>
      </c>
      <c r="AT250" s="247" t="s">
        <v>144</v>
      </c>
      <c r="AU250" s="247" t="s">
        <v>83</v>
      </c>
      <c r="AY250" s="17" t="s">
        <v>141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7" t="s">
        <v>149</v>
      </c>
      <c r="BK250" s="248">
        <f>ROUND(I250*H250,2)</f>
        <v>0</v>
      </c>
      <c r="BL250" s="17" t="s">
        <v>214</v>
      </c>
      <c r="BM250" s="247" t="s">
        <v>518</v>
      </c>
    </row>
    <row r="251" s="2" customFormat="1" ht="21.75" customHeight="1">
      <c r="A251" s="38"/>
      <c r="B251" s="39"/>
      <c r="C251" s="236" t="s">
        <v>519</v>
      </c>
      <c r="D251" s="236" t="s">
        <v>144</v>
      </c>
      <c r="E251" s="237" t="s">
        <v>520</v>
      </c>
      <c r="F251" s="238" t="s">
        <v>521</v>
      </c>
      <c r="G251" s="239" t="s">
        <v>436</v>
      </c>
      <c r="H251" s="240">
        <v>5.2270000000000003</v>
      </c>
      <c r="I251" s="241"/>
      <c r="J251" s="242">
        <f>ROUND(I251*H251,2)</f>
        <v>0</v>
      </c>
      <c r="K251" s="238" t="s">
        <v>148</v>
      </c>
      <c r="L251" s="44"/>
      <c r="M251" s="243" t="s">
        <v>1</v>
      </c>
      <c r="N251" s="244" t="s">
        <v>40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7" t="s">
        <v>214</v>
      </c>
      <c r="AT251" s="247" t="s">
        <v>144</v>
      </c>
      <c r="AU251" s="247" t="s">
        <v>83</v>
      </c>
      <c r="AY251" s="17" t="s">
        <v>141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7" t="s">
        <v>149</v>
      </c>
      <c r="BK251" s="248">
        <f>ROUND(I251*H251,2)</f>
        <v>0</v>
      </c>
      <c r="BL251" s="17" t="s">
        <v>214</v>
      </c>
      <c r="BM251" s="247" t="s">
        <v>522</v>
      </c>
    </row>
    <row r="252" s="12" customFormat="1" ht="22.8" customHeight="1">
      <c r="A252" s="12"/>
      <c r="B252" s="220"/>
      <c r="C252" s="221"/>
      <c r="D252" s="222" t="s">
        <v>72</v>
      </c>
      <c r="E252" s="234" t="s">
        <v>523</v>
      </c>
      <c r="F252" s="234" t="s">
        <v>524</v>
      </c>
      <c r="G252" s="221"/>
      <c r="H252" s="221"/>
      <c r="I252" s="224"/>
      <c r="J252" s="235">
        <f>BK252</f>
        <v>0</v>
      </c>
      <c r="K252" s="221"/>
      <c r="L252" s="226"/>
      <c r="M252" s="227"/>
      <c r="N252" s="228"/>
      <c r="O252" s="228"/>
      <c r="P252" s="229">
        <f>SUM(P253:P257)</f>
        <v>0</v>
      </c>
      <c r="Q252" s="228"/>
      <c r="R252" s="229">
        <f>SUM(R253:R257)</f>
        <v>0.62517500000000004</v>
      </c>
      <c r="S252" s="228"/>
      <c r="T252" s="230">
        <f>SUM(T253:T257)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31" t="s">
        <v>83</v>
      </c>
      <c r="AT252" s="232" t="s">
        <v>72</v>
      </c>
      <c r="AU252" s="232" t="s">
        <v>81</v>
      </c>
      <c r="AY252" s="231" t="s">
        <v>141</v>
      </c>
      <c r="BK252" s="233">
        <f>SUM(BK253:BK257)</f>
        <v>0</v>
      </c>
    </row>
    <row r="253" s="2" customFormat="1" ht="21.75" customHeight="1">
      <c r="A253" s="38"/>
      <c r="B253" s="39"/>
      <c r="C253" s="236" t="s">
        <v>525</v>
      </c>
      <c r="D253" s="236" t="s">
        <v>144</v>
      </c>
      <c r="E253" s="237" t="s">
        <v>526</v>
      </c>
      <c r="F253" s="238" t="s">
        <v>527</v>
      </c>
      <c r="G253" s="239" t="s">
        <v>177</v>
      </c>
      <c r="H253" s="240">
        <v>15</v>
      </c>
      <c r="I253" s="241"/>
      <c r="J253" s="242">
        <f>ROUND(I253*H253,2)</f>
        <v>0</v>
      </c>
      <c r="K253" s="238" t="s">
        <v>148</v>
      </c>
      <c r="L253" s="44"/>
      <c r="M253" s="243" t="s">
        <v>1</v>
      </c>
      <c r="N253" s="244" t="s">
        <v>40</v>
      </c>
      <c r="O253" s="92"/>
      <c r="P253" s="245">
        <f>O253*H253</f>
        <v>0</v>
      </c>
      <c r="Q253" s="245">
        <v>0.034610000000000002</v>
      </c>
      <c r="R253" s="245">
        <f>Q253*H253</f>
        <v>0.51915</v>
      </c>
      <c r="S253" s="245">
        <v>0</v>
      </c>
      <c r="T253" s="24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7" t="s">
        <v>214</v>
      </c>
      <c r="AT253" s="247" t="s">
        <v>144</v>
      </c>
      <c r="AU253" s="247" t="s">
        <v>83</v>
      </c>
      <c r="AY253" s="17" t="s">
        <v>141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7" t="s">
        <v>149</v>
      </c>
      <c r="BK253" s="248">
        <f>ROUND(I253*H253,2)</f>
        <v>0</v>
      </c>
      <c r="BL253" s="17" t="s">
        <v>214</v>
      </c>
      <c r="BM253" s="247" t="s">
        <v>528</v>
      </c>
    </row>
    <row r="254" s="2" customFormat="1" ht="16.5" customHeight="1">
      <c r="A254" s="38"/>
      <c r="B254" s="39"/>
      <c r="C254" s="236" t="s">
        <v>529</v>
      </c>
      <c r="D254" s="236" t="s">
        <v>144</v>
      </c>
      <c r="E254" s="237" t="s">
        <v>530</v>
      </c>
      <c r="F254" s="238" t="s">
        <v>531</v>
      </c>
      <c r="G254" s="239" t="s">
        <v>177</v>
      </c>
      <c r="H254" s="240">
        <v>27.5</v>
      </c>
      <c r="I254" s="241"/>
      <c r="J254" s="242">
        <f>ROUND(I254*H254,2)</f>
        <v>0</v>
      </c>
      <c r="K254" s="238" t="s">
        <v>148</v>
      </c>
      <c r="L254" s="44"/>
      <c r="M254" s="243" t="s">
        <v>1</v>
      </c>
      <c r="N254" s="244" t="s">
        <v>40</v>
      </c>
      <c r="O254" s="92"/>
      <c r="P254" s="245">
        <f>O254*H254</f>
        <v>0</v>
      </c>
      <c r="Q254" s="245">
        <v>0.00331</v>
      </c>
      <c r="R254" s="245">
        <f>Q254*H254</f>
        <v>0.091024999999999995</v>
      </c>
      <c r="S254" s="245">
        <v>0</v>
      </c>
      <c r="T254" s="24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7" t="s">
        <v>214</v>
      </c>
      <c r="AT254" s="247" t="s">
        <v>144</v>
      </c>
      <c r="AU254" s="247" t="s">
        <v>83</v>
      </c>
      <c r="AY254" s="17" t="s">
        <v>141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7" t="s">
        <v>149</v>
      </c>
      <c r="BK254" s="248">
        <f>ROUND(I254*H254,2)</f>
        <v>0</v>
      </c>
      <c r="BL254" s="17" t="s">
        <v>214</v>
      </c>
      <c r="BM254" s="247" t="s">
        <v>532</v>
      </c>
    </row>
    <row r="255" s="2" customFormat="1" ht="21.75" customHeight="1">
      <c r="A255" s="38"/>
      <c r="B255" s="39"/>
      <c r="C255" s="236" t="s">
        <v>533</v>
      </c>
      <c r="D255" s="236" t="s">
        <v>144</v>
      </c>
      <c r="E255" s="237" t="s">
        <v>534</v>
      </c>
      <c r="F255" s="238" t="s">
        <v>535</v>
      </c>
      <c r="G255" s="239" t="s">
        <v>165</v>
      </c>
      <c r="H255" s="240">
        <v>10</v>
      </c>
      <c r="I255" s="241"/>
      <c r="J255" s="242">
        <f>ROUND(I255*H255,2)</f>
        <v>0</v>
      </c>
      <c r="K255" s="238" t="s">
        <v>148</v>
      </c>
      <c r="L255" s="44"/>
      <c r="M255" s="243" t="s">
        <v>1</v>
      </c>
      <c r="N255" s="244" t="s">
        <v>40</v>
      </c>
      <c r="O255" s="92"/>
      <c r="P255" s="245">
        <f>O255*H255</f>
        <v>0</v>
      </c>
      <c r="Q255" s="245">
        <v>0.0015</v>
      </c>
      <c r="R255" s="245">
        <f>Q255*H255</f>
        <v>0.014999999999999999</v>
      </c>
      <c r="S255" s="245">
        <v>0</v>
      </c>
      <c r="T255" s="24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7" t="s">
        <v>214</v>
      </c>
      <c r="AT255" s="247" t="s">
        <v>144</v>
      </c>
      <c r="AU255" s="247" t="s">
        <v>83</v>
      </c>
      <c r="AY255" s="17" t="s">
        <v>141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7" t="s">
        <v>149</v>
      </c>
      <c r="BK255" s="248">
        <f>ROUND(I255*H255,2)</f>
        <v>0</v>
      </c>
      <c r="BL255" s="17" t="s">
        <v>214</v>
      </c>
      <c r="BM255" s="247" t="s">
        <v>536</v>
      </c>
    </row>
    <row r="256" s="2" customFormat="1" ht="16.5" customHeight="1">
      <c r="A256" s="38"/>
      <c r="B256" s="39"/>
      <c r="C256" s="236" t="s">
        <v>537</v>
      </c>
      <c r="D256" s="236" t="s">
        <v>144</v>
      </c>
      <c r="E256" s="237" t="s">
        <v>538</v>
      </c>
      <c r="F256" s="238" t="s">
        <v>539</v>
      </c>
      <c r="G256" s="239" t="s">
        <v>177</v>
      </c>
      <c r="H256" s="240">
        <v>480</v>
      </c>
      <c r="I256" s="241"/>
      <c r="J256" s="242">
        <f>ROUND(I256*H256,2)</f>
        <v>0</v>
      </c>
      <c r="K256" s="238" t="s">
        <v>148</v>
      </c>
      <c r="L256" s="44"/>
      <c r="M256" s="243" t="s">
        <v>1</v>
      </c>
      <c r="N256" s="244" t="s">
        <v>40</v>
      </c>
      <c r="O256" s="92"/>
      <c r="P256" s="245">
        <f>O256*H256</f>
        <v>0</v>
      </c>
      <c r="Q256" s="245">
        <v>0</v>
      </c>
      <c r="R256" s="245">
        <f>Q256*H256</f>
        <v>0</v>
      </c>
      <c r="S256" s="245">
        <v>0</v>
      </c>
      <c r="T256" s="24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7" t="s">
        <v>214</v>
      </c>
      <c r="AT256" s="247" t="s">
        <v>144</v>
      </c>
      <c r="AU256" s="247" t="s">
        <v>83</v>
      </c>
      <c r="AY256" s="17" t="s">
        <v>141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7" t="s">
        <v>149</v>
      </c>
      <c r="BK256" s="248">
        <f>ROUND(I256*H256,2)</f>
        <v>0</v>
      </c>
      <c r="BL256" s="17" t="s">
        <v>214</v>
      </c>
      <c r="BM256" s="247" t="s">
        <v>540</v>
      </c>
    </row>
    <row r="257" s="2" customFormat="1" ht="21.75" customHeight="1">
      <c r="A257" s="38"/>
      <c r="B257" s="39"/>
      <c r="C257" s="236" t="s">
        <v>541</v>
      </c>
      <c r="D257" s="236" t="s">
        <v>144</v>
      </c>
      <c r="E257" s="237" t="s">
        <v>542</v>
      </c>
      <c r="F257" s="238" t="s">
        <v>543</v>
      </c>
      <c r="G257" s="239" t="s">
        <v>436</v>
      </c>
      <c r="H257" s="240">
        <v>0.627</v>
      </c>
      <c r="I257" s="241"/>
      <c r="J257" s="242">
        <f>ROUND(I257*H257,2)</f>
        <v>0</v>
      </c>
      <c r="K257" s="238" t="s">
        <v>148</v>
      </c>
      <c r="L257" s="44"/>
      <c r="M257" s="243" t="s">
        <v>1</v>
      </c>
      <c r="N257" s="244" t="s">
        <v>40</v>
      </c>
      <c r="O257" s="92"/>
      <c r="P257" s="245">
        <f>O257*H257</f>
        <v>0</v>
      </c>
      <c r="Q257" s="245">
        <v>0</v>
      </c>
      <c r="R257" s="245">
        <f>Q257*H257</f>
        <v>0</v>
      </c>
      <c r="S257" s="245">
        <v>0</v>
      </c>
      <c r="T257" s="24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7" t="s">
        <v>214</v>
      </c>
      <c r="AT257" s="247" t="s">
        <v>144</v>
      </c>
      <c r="AU257" s="247" t="s">
        <v>83</v>
      </c>
      <c r="AY257" s="17" t="s">
        <v>141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7" t="s">
        <v>149</v>
      </c>
      <c r="BK257" s="248">
        <f>ROUND(I257*H257,2)</f>
        <v>0</v>
      </c>
      <c r="BL257" s="17" t="s">
        <v>214</v>
      </c>
      <c r="BM257" s="247" t="s">
        <v>544</v>
      </c>
    </row>
    <row r="258" s="12" customFormat="1" ht="22.8" customHeight="1">
      <c r="A258" s="12"/>
      <c r="B258" s="220"/>
      <c r="C258" s="221"/>
      <c r="D258" s="222" t="s">
        <v>72</v>
      </c>
      <c r="E258" s="234" t="s">
        <v>545</v>
      </c>
      <c r="F258" s="234" t="s">
        <v>546</v>
      </c>
      <c r="G258" s="221"/>
      <c r="H258" s="221"/>
      <c r="I258" s="224"/>
      <c r="J258" s="235">
        <f>BK258</f>
        <v>0</v>
      </c>
      <c r="K258" s="221"/>
      <c r="L258" s="226"/>
      <c r="M258" s="227"/>
      <c r="N258" s="228"/>
      <c r="O258" s="228"/>
      <c r="P258" s="229">
        <f>SUM(P259:P262)</f>
        <v>0</v>
      </c>
      <c r="Q258" s="228"/>
      <c r="R258" s="229">
        <f>SUM(R259:R262)</f>
        <v>0</v>
      </c>
      <c r="S258" s="228"/>
      <c r="T258" s="230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31" t="s">
        <v>83</v>
      </c>
      <c r="AT258" s="232" t="s">
        <v>72</v>
      </c>
      <c r="AU258" s="232" t="s">
        <v>81</v>
      </c>
      <c r="AY258" s="231" t="s">
        <v>141</v>
      </c>
      <c r="BK258" s="233">
        <f>SUM(BK259:BK262)</f>
        <v>0</v>
      </c>
    </row>
    <row r="259" s="2" customFormat="1" ht="21.75" customHeight="1">
      <c r="A259" s="38"/>
      <c r="B259" s="39"/>
      <c r="C259" s="236" t="s">
        <v>547</v>
      </c>
      <c r="D259" s="236" t="s">
        <v>144</v>
      </c>
      <c r="E259" s="237" t="s">
        <v>548</v>
      </c>
      <c r="F259" s="238" t="s">
        <v>549</v>
      </c>
      <c r="G259" s="239" t="s">
        <v>550</v>
      </c>
      <c r="H259" s="240">
        <v>2</v>
      </c>
      <c r="I259" s="241"/>
      <c r="J259" s="242">
        <f>ROUND(I259*H259,2)</f>
        <v>0</v>
      </c>
      <c r="K259" s="238" t="s">
        <v>1</v>
      </c>
      <c r="L259" s="44"/>
      <c r="M259" s="243" t="s">
        <v>1</v>
      </c>
      <c r="N259" s="244" t="s">
        <v>40</v>
      </c>
      <c r="O259" s="92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7" t="s">
        <v>214</v>
      </c>
      <c r="AT259" s="247" t="s">
        <v>144</v>
      </c>
      <c r="AU259" s="247" t="s">
        <v>83</v>
      </c>
      <c r="AY259" s="17" t="s">
        <v>141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7" t="s">
        <v>149</v>
      </c>
      <c r="BK259" s="248">
        <f>ROUND(I259*H259,2)</f>
        <v>0</v>
      </c>
      <c r="BL259" s="17" t="s">
        <v>214</v>
      </c>
      <c r="BM259" s="247" t="s">
        <v>551</v>
      </c>
    </row>
    <row r="260" s="2" customFormat="1">
      <c r="A260" s="38"/>
      <c r="B260" s="39"/>
      <c r="C260" s="40"/>
      <c r="D260" s="261" t="s">
        <v>205</v>
      </c>
      <c r="E260" s="40"/>
      <c r="F260" s="282" t="s">
        <v>552</v>
      </c>
      <c r="G260" s="40"/>
      <c r="H260" s="40"/>
      <c r="I260" s="145"/>
      <c r="J260" s="40"/>
      <c r="K260" s="40"/>
      <c r="L260" s="44"/>
      <c r="M260" s="283"/>
      <c r="N260" s="284"/>
      <c r="O260" s="92"/>
      <c r="P260" s="92"/>
      <c r="Q260" s="92"/>
      <c r="R260" s="92"/>
      <c r="S260" s="92"/>
      <c r="T260" s="93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205</v>
      </c>
      <c r="AU260" s="17" t="s">
        <v>83</v>
      </c>
    </row>
    <row r="261" s="2" customFormat="1" ht="21.75" customHeight="1">
      <c r="A261" s="38"/>
      <c r="B261" s="39"/>
      <c r="C261" s="236" t="s">
        <v>553</v>
      </c>
      <c r="D261" s="236" t="s">
        <v>144</v>
      </c>
      <c r="E261" s="237" t="s">
        <v>554</v>
      </c>
      <c r="F261" s="238" t="s">
        <v>555</v>
      </c>
      <c r="G261" s="239" t="s">
        <v>177</v>
      </c>
      <c r="H261" s="240">
        <v>6</v>
      </c>
      <c r="I261" s="241"/>
      <c r="J261" s="242">
        <f>ROUND(I261*H261,2)</f>
        <v>0</v>
      </c>
      <c r="K261" s="238" t="s">
        <v>1</v>
      </c>
      <c r="L261" s="44"/>
      <c r="M261" s="243" t="s">
        <v>1</v>
      </c>
      <c r="N261" s="244" t="s">
        <v>40</v>
      </c>
      <c r="O261" s="92"/>
      <c r="P261" s="245">
        <f>O261*H261</f>
        <v>0</v>
      </c>
      <c r="Q261" s="245">
        <v>0</v>
      </c>
      <c r="R261" s="245">
        <f>Q261*H261</f>
        <v>0</v>
      </c>
      <c r="S261" s="245">
        <v>0</v>
      </c>
      <c r="T261" s="24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7" t="s">
        <v>214</v>
      </c>
      <c r="AT261" s="247" t="s">
        <v>144</v>
      </c>
      <c r="AU261" s="247" t="s">
        <v>83</v>
      </c>
      <c r="AY261" s="17" t="s">
        <v>141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7" t="s">
        <v>149</v>
      </c>
      <c r="BK261" s="248">
        <f>ROUND(I261*H261,2)</f>
        <v>0</v>
      </c>
      <c r="BL261" s="17" t="s">
        <v>214</v>
      </c>
      <c r="BM261" s="247" t="s">
        <v>556</v>
      </c>
    </row>
    <row r="262" s="2" customFormat="1">
      <c r="A262" s="38"/>
      <c r="B262" s="39"/>
      <c r="C262" s="40"/>
      <c r="D262" s="261" t="s">
        <v>205</v>
      </c>
      <c r="E262" s="40"/>
      <c r="F262" s="282" t="s">
        <v>552</v>
      </c>
      <c r="G262" s="40"/>
      <c r="H262" s="40"/>
      <c r="I262" s="145"/>
      <c r="J262" s="40"/>
      <c r="K262" s="40"/>
      <c r="L262" s="44"/>
      <c r="M262" s="283"/>
      <c r="N262" s="284"/>
      <c r="O262" s="92"/>
      <c r="P262" s="92"/>
      <c r="Q262" s="92"/>
      <c r="R262" s="92"/>
      <c r="S262" s="92"/>
      <c r="T262" s="93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205</v>
      </c>
      <c r="AU262" s="17" t="s">
        <v>83</v>
      </c>
    </row>
    <row r="263" s="12" customFormat="1" ht="22.8" customHeight="1">
      <c r="A263" s="12"/>
      <c r="B263" s="220"/>
      <c r="C263" s="221"/>
      <c r="D263" s="222" t="s">
        <v>72</v>
      </c>
      <c r="E263" s="234" t="s">
        <v>557</v>
      </c>
      <c r="F263" s="234" t="s">
        <v>558</v>
      </c>
      <c r="G263" s="221"/>
      <c r="H263" s="221"/>
      <c r="I263" s="224"/>
      <c r="J263" s="235">
        <f>BK263</f>
        <v>0</v>
      </c>
      <c r="K263" s="221"/>
      <c r="L263" s="226"/>
      <c r="M263" s="227"/>
      <c r="N263" s="228"/>
      <c r="O263" s="228"/>
      <c r="P263" s="229">
        <f>SUM(P264:P274)</f>
        <v>0</v>
      </c>
      <c r="Q263" s="228"/>
      <c r="R263" s="229">
        <f>SUM(R264:R274)</f>
        <v>0.60331294999999996</v>
      </c>
      <c r="S263" s="228"/>
      <c r="T263" s="230">
        <f>SUM(T264:T274)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31" t="s">
        <v>83</v>
      </c>
      <c r="AT263" s="232" t="s">
        <v>72</v>
      </c>
      <c r="AU263" s="232" t="s">
        <v>81</v>
      </c>
      <c r="AY263" s="231" t="s">
        <v>141</v>
      </c>
      <c r="BK263" s="233">
        <f>SUM(BK264:BK274)</f>
        <v>0</v>
      </c>
    </row>
    <row r="264" s="2" customFormat="1" ht="21.75" customHeight="1">
      <c r="A264" s="38"/>
      <c r="B264" s="39"/>
      <c r="C264" s="236" t="s">
        <v>559</v>
      </c>
      <c r="D264" s="236" t="s">
        <v>144</v>
      </c>
      <c r="E264" s="237" t="s">
        <v>560</v>
      </c>
      <c r="F264" s="238" t="s">
        <v>561</v>
      </c>
      <c r="G264" s="239" t="s">
        <v>177</v>
      </c>
      <c r="H264" s="240">
        <v>1161.9000000000001</v>
      </c>
      <c r="I264" s="241"/>
      <c r="J264" s="242">
        <f>ROUND(I264*H264,2)</f>
        <v>0</v>
      </c>
      <c r="K264" s="238" t="s">
        <v>148</v>
      </c>
      <c r="L264" s="44"/>
      <c r="M264" s="243" t="s">
        <v>1</v>
      </c>
      <c r="N264" s="244" t="s">
        <v>40</v>
      </c>
      <c r="O264" s="92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7" t="s">
        <v>214</v>
      </c>
      <c r="AT264" s="247" t="s">
        <v>144</v>
      </c>
      <c r="AU264" s="247" t="s">
        <v>83</v>
      </c>
      <c r="AY264" s="17" t="s">
        <v>141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7" t="s">
        <v>149</v>
      </c>
      <c r="BK264" s="248">
        <f>ROUND(I264*H264,2)</f>
        <v>0</v>
      </c>
      <c r="BL264" s="17" t="s">
        <v>214</v>
      </c>
      <c r="BM264" s="247" t="s">
        <v>562</v>
      </c>
    </row>
    <row r="265" s="2" customFormat="1" ht="16.5" customHeight="1">
      <c r="A265" s="38"/>
      <c r="B265" s="39"/>
      <c r="C265" s="249" t="s">
        <v>563</v>
      </c>
      <c r="D265" s="249" t="s">
        <v>162</v>
      </c>
      <c r="E265" s="250" t="s">
        <v>564</v>
      </c>
      <c r="F265" s="251" t="s">
        <v>565</v>
      </c>
      <c r="G265" s="252" t="s">
        <v>177</v>
      </c>
      <c r="H265" s="253">
        <v>1336.185</v>
      </c>
      <c r="I265" s="254"/>
      <c r="J265" s="255">
        <f>ROUND(I265*H265,2)</f>
        <v>0</v>
      </c>
      <c r="K265" s="251" t="s">
        <v>148</v>
      </c>
      <c r="L265" s="256"/>
      <c r="M265" s="257" t="s">
        <v>1</v>
      </c>
      <c r="N265" s="258" t="s">
        <v>40</v>
      </c>
      <c r="O265" s="92"/>
      <c r="P265" s="245">
        <f>O265*H265</f>
        <v>0</v>
      </c>
      <c r="Q265" s="245">
        <v>6.9999999999999994E-05</v>
      </c>
      <c r="R265" s="245">
        <f>Q265*H265</f>
        <v>0.09353294999999999</v>
      </c>
      <c r="S265" s="245">
        <v>0</v>
      </c>
      <c r="T265" s="24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7" t="s">
        <v>278</v>
      </c>
      <c r="AT265" s="247" t="s">
        <v>162</v>
      </c>
      <c r="AU265" s="247" t="s">
        <v>83</v>
      </c>
      <c r="AY265" s="17" t="s">
        <v>141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7" t="s">
        <v>149</v>
      </c>
      <c r="BK265" s="248">
        <f>ROUND(I265*H265,2)</f>
        <v>0</v>
      </c>
      <c r="BL265" s="17" t="s">
        <v>214</v>
      </c>
      <c r="BM265" s="247" t="s">
        <v>566</v>
      </c>
    </row>
    <row r="266" s="2" customFormat="1" ht="21.75" customHeight="1">
      <c r="A266" s="38"/>
      <c r="B266" s="39"/>
      <c r="C266" s="236" t="s">
        <v>567</v>
      </c>
      <c r="D266" s="236" t="s">
        <v>144</v>
      </c>
      <c r="E266" s="237" t="s">
        <v>568</v>
      </c>
      <c r="F266" s="238" t="s">
        <v>569</v>
      </c>
      <c r="G266" s="239" t="s">
        <v>177</v>
      </c>
      <c r="H266" s="240">
        <v>224.88</v>
      </c>
      <c r="I266" s="241"/>
      <c r="J266" s="242">
        <f>ROUND(I266*H266,2)</f>
        <v>0</v>
      </c>
      <c r="K266" s="238" t="s">
        <v>148</v>
      </c>
      <c r="L266" s="44"/>
      <c r="M266" s="243" t="s">
        <v>1</v>
      </c>
      <c r="N266" s="244" t="s">
        <v>40</v>
      </c>
      <c r="O266" s="92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7" t="s">
        <v>214</v>
      </c>
      <c r="AT266" s="247" t="s">
        <v>144</v>
      </c>
      <c r="AU266" s="247" t="s">
        <v>83</v>
      </c>
      <c r="AY266" s="17" t="s">
        <v>141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7" t="s">
        <v>149</v>
      </c>
      <c r="BK266" s="248">
        <f>ROUND(I266*H266,2)</f>
        <v>0</v>
      </c>
      <c r="BL266" s="17" t="s">
        <v>214</v>
      </c>
      <c r="BM266" s="247" t="s">
        <v>570</v>
      </c>
    </row>
    <row r="267" s="2" customFormat="1" ht="21.75" customHeight="1">
      <c r="A267" s="38"/>
      <c r="B267" s="39"/>
      <c r="C267" s="249" t="s">
        <v>571</v>
      </c>
      <c r="D267" s="249" t="s">
        <v>162</v>
      </c>
      <c r="E267" s="250" t="s">
        <v>572</v>
      </c>
      <c r="F267" s="251" t="s">
        <v>573</v>
      </c>
      <c r="G267" s="252" t="s">
        <v>177</v>
      </c>
      <c r="H267" s="253">
        <v>224.88</v>
      </c>
      <c r="I267" s="254"/>
      <c r="J267" s="255">
        <f>ROUND(I267*H267,2)</f>
        <v>0</v>
      </c>
      <c r="K267" s="251" t="s">
        <v>148</v>
      </c>
      <c r="L267" s="256"/>
      <c r="M267" s="257" t="s">
        <v>1</v>
      </c>
      <c r="N267" s="258" t="s">
        <v>40</v>
      </c>
      <c r="O267" s="92"/>
      <c r="P267" s="245">
        <f>O267*H267</f>
        <v>0</v>
      </c>
      <c r="Q267" s="245">
        <v>0.0022499999999999998</v>
      </c>
      <c r="R267" s="245">
        <f>Q267*H267</f>
        <v>0.50597999999999999</v>
      </c>
      <c r="S267" s="245">
        <v>0</v>
      </c>
      <c r="T267" s="24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7" t="s">
        <v>278</v>
      </c>
      <c r="AT267" s="247" t="s">
        <v>162</v>
      </c>
      <c r="AU267" s="247" t="s">
        <v>83</v>
      </c>
      <c r="AY267" s="17" t="s">
        <v>141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7" t="s">
        <v>149</v>
      </c>
      <c r="BK267" s="248">
        <f>ROUND(I267*H267,2)</f>
        <v>0</v>
      </c>
      <c r="BL267" s="17" t="s">
        <v>214</v>
      </c>
      <c r="BM267" s="247" t="s">
        <v>574</v>
      </c>
    </row>
    <row r="268" s="13" customFormat="1">
      <c r="A268" s="13"/>
      <c r="B268" s="259"/>
      <c r="C268" s="260"/>
      <c r="D268" s="261" t="s">
        <v>168</v>
      </c>
      <c r="E268" s="262" t="s">
        <v>1</v>
      </c>
      <c r="F268" s="263" t="s">
        <v>575</v>
      </c>
      <c r="G268" s="260"/>
      <c r="H268" s="264">
        <v>224.88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168</v>
      </c>
      <c r="AU268" s="270" t="s">
        <v>83</v>
      </c>
      <c r="AV268" s="13" t="s">
        <v>83</v>
      </c>
      <c r="AW268" s="13" t="s">
        <v>30</v>
      </c>
      <c r="AX268" s="13" t="s">
        <v>73</v>
      </c>
      <c r="AY268" s="270" t="s">
        <v>141</v>
      </c>
    </row>
    <row r="269" s="14" customFormat="1">
      <c r="A269" s="14"/>
      <c r="B269" s="271"/>
      <c r="C269" s="272"/>
      <c r="D269" s="261" t="s">
        <v>168</v>
      </c>
      <c r="E269" s="273" t="s">
        <v>1</v>
      </c>
      <c r="F269" s="274" t="s">
        <v>169</v>
      </c>
      <c r="G269" s="272"/>
      <c r="H269" s="275">
        <v>224.88</v>
      </c>
      <c r="I269" s="276"/>
      <c r="J269" s="272"/>
      <c r="K269" s="272"/>
      <c r="L269" s="277"/>
      <c r="M269" s="278"/>
      <c r="N269" s="279"/>
      <c r="O269" s="279"/>
      <c r="P269" s="279"/>
      <c r="Q269" s="279"/>
      <c r="R269" s="279"/>
      <c r="S269" s="279"/>
      <c r="T269" s="28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81" t="s">
        <v>168</v>
      </c>
      <c r="AU269" s="281" t="s">
        <v>83</v>
      </c>
      <c r="AV269" s="14" t="s">
        <v>149</v>
      </c>
      <c r="AW269" s="14" t="s">
        <v>30</v>
      </c>
      <c r="AX269" s="14" t="s">
        <v>81</v>
      </c>
      <c r="AY269" s="281" t="s">
        <v>141</v>
      </c>
    </row>
    <row r="270" s="2" customFormat="1" ht="21.75" customHeight="1">
      <c r="A270" s="38"/>
      <c r="B270" s="39"/>
      <c r="C270" s="236" t="s">
        <v>576</v>
      </c>
      <c r="D270" s="236" t="s">
        <v>144</v>
      </c>
      <c r="E270" s="237" t="s">
        <v>577</v>
      </c>
      <c r="F270" s="238" t="s">
        <v>578</v>
      </c>
      <c r="G270" s="239" t="s">
        <v>165</v>
      </c>
      <c r="H270" s="240">
        <v>20</v>
      </c>
      <c r="I270" s="241"/>
      <c r="J270" s="242">
        <f>ROUND(I270*H270,2)</f>
        <v>0</v>
      </c>
      <c r="K270" s="238" t="s">
        <v>148</v>
      </c>
      <c r="L270" s="44"/>
      <c r="M270" s="243" t="s">
        <v>1</v>
      </c>
      <c r="N270" s="244" t="s">
        <v>40</v>
      </c>
      <c r="O270" s="92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7" t="s">
        <v>214</v>
      </c>
      <c r="AT270" s="247" t="s">
        <v>144</v>
      </c>
      <c r="AU270" s="247" t="s">
        <v>83</v>
      </c>
      <c r="AY270" s="17" t="s">
        <v>141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7" t="s">
        <v>149</v>
      </c>
      <c r="BK270" s="248">
        <f>ROUND(I270*H270,2)</f>
        <v>0</v>
      </c>
      <c r="BL270" s="17" t="s">
        <v>214</v>
      </c>
      <c r="BM270" s="247" t="s">
        <v>579</v>
      </c>
    </row>
    <row r="271" s="2" customFormat="1" ht="21.75" customHeight="1">
      <c r="A271" s="38"/>
      <c r="B271" s="39"/>
      <c r="C271" s="249" t="s">
        <v>580</v>
      </c>
      <c r="D271" s="249" t="s">
        <v>162</v>
      </c>
      <c r="E271" s="250" t="s">
        <v>581</v>
      </c>
      <c r="F271" s="251" t="s">
        <v>582</v>
      </c>
      <c r="G271" s="252" t="s">
        <v>165</v>
      </c>
      <c r="H271" s="253">
        <v>20</v>
      </c>
      <c r="I271" s="254"/>
      <c r="J271" s="255">
        <f>ROUND(I271*H271,2)</f>
        <v>0</v>
      </c>
      <c r="K271" s="251" t="s">
        <v>148</v>
      </c>
      <c r="L271" s="256"/>
      <c r="M271" s="257" t="s">
        <v>1</v>
      </c>
      <c r="N271" s="258" t="s">
        <v>40</v>
      </c>
      <c r="O271" s="92"/>
      <c r="P271" s="245">
        <f>O271*H271</f>
        <v>0</v>
      </c>
      <c r="Q271" s="245">
        <v>0.00019000000000000001</v>
      </c>
      <c r="R271" s="245">
        <f>Q271*H271</f>
        <v>0.0038000000000000004</v>
      </c>
      <c r="S271" s="245">
        <v>0</v>
      </c>
      <c r="T271" s="24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7" t="s">
        <v>278</v>
      </c>
      <c r="AT271" s="247" t="s">
        <v>162</v>
      </c>
      <c r="AU271" s="247" t="s">
        <v>83</v>
      </c>
      <c r="AY271" s="17" t="s">
        <v>141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7" t="s">
        <v>149</v>
      </c>
      <c r="BK271" s="248">
        <f>ROUND(I271*H271,2)</f>
        <v>0</v>
      </c>
      <c r="BL271" s="17" t="s">
        <v>214</v>
      </c>
      <c r="BM271" s="247" t="s">
        <v>583</v>
      </c>
    </row>
    <row r="272" s="13" customFormat="1">
      <c r="A272" s="13"/>
      <c r="B272" s="259"/>
      <c r="C272" s="260"/>
      <c r="D272" s="261" t="s">
        <v>168</v>
      </c>
      <c r="E272" s="262" t="s">
        <v>1</v>
      </c>
      <c r="F272" s="263" t="s">
        <v>584</v>
      </c>
      <c r="G272" s="260"/>
      <c r="H272" s="264">
        <v>10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168</v>
      </c>
      <c r="AU272" s="270" t="s">
        <v>83</v>
      </c>
      <c r="AV272" s="13" t="s">
        <v>83</v>
      </c>
      <c r="AW272" s="13" t="s">
        <v>30</v>
      </c>
      <c r="AX272" s="13" t="s">
        <v>73</v>
      </c>
      <c r="AY272" s="270" t="s">
        <v>141</v>
      </c>
    </row>
    <row r="273" s="13" customFormat="1">
      <c r="A273" s="13"/>
      <c r="B273" s="259"/>
      <c r="C273" s="260"/>
      <c r="D273" s="261" t="s">
        <v>168</v>
      </c>
      <c r="E273" s="262" t="s">
        <v>1</v>
      </c>
      <c r="F273" s="263" t="s">
        <v>585</v>
      </c>
      <c r="G273" s="260"/>
      <c r="H273" s="264">
        <v>10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168</v>
      </c>
      <c r="AU273" s="270" t="s">
        <v>83</v>
      </c>
      <c r="AV273" s="13" t="s">
        <v>83</v>
      </c>
      <c r="AW273" s="13" t="s">
        <v>30</v>
      </c>
      <c r="AX273" s="13" t="s">
        <v>73</v>
      </c>
      <c r="AY273" s="270" t="s">
        <v>141</v>
      </c>
    </row>
    <row r="274" s="14" customFormat="1">
      <c r="A274" s="14"/>
      <c r="B274" s="271"/>
      <c r="C274" s="272"/>
      <c r="D274" s="261" t="s">
        <v>168</v>
      </c>
      <c r="E274" s="273" t="s">
        <v>1</v>
      </c>
      <c r="F274" s="274" t="s">
        <v>169</v>
      </c>
      <c r="G274" s="272"/>
      <c r="H274" s="275">
        <v>20</v>
      </c>
      <c r="I274" s="276"/>
      <c r="J274" s="272"/>
      <c r="K274" s="272"/>
      <c r="L274" s="277"/>
      <c r="M274" s="278"/>
      <c r="N274" s="279"/>
      <c r="O274" s="279"/>
      <c r="P274" s="279"/>
      <c r="Q274" s="279"/>
      <c r="R274" s="279"/>
      <c r="S274" s="279"/>
      <c r="T274" s="28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81" t="s">
        <v>168</v>
      </c>
      <c r="AU274" s="281" t="s">
        <v>83</v>
      </c>
      <c r="AV274" s="14" t="s">
        <v>149</v>
      </c>
      <c r="AW274" s="14" t="s">
        <v>30</v>
      </c>
      <c r="AX274" s="14" t="s">
        <v>81</v>
      </c>
      <c r="AY274" s="281" t="s">
        <v>141</v>
      </c>
    </row>
    <row r="275" s="12" customFormat="1" ht="22.8" customHeight="1">
      <c r="A275" s="12"/>
      <c r="B275" s="220"/>
      <c r="C275" s="221"/>
      <c r="D275" s="222" t="s">
        <v>72</v>
      </c>
      <c r="E275" s="234" t="s">
        <v>586</v>
      </c>
      <c r="F275" s="234" t="s">
        <v>587</v>
      </c>
      <c r="G275" s="221"/>
      <c r="H275" s="221"/>
      <c r="I275" s="224"/>
      <c r="J275" s="235">
        <f>BK275</f>
        <v>0</v>
      </c>
      <c r="K275" s="221"/>
      <c r="L275" s="226"/>
      <c r="M275" s="227"/>
      <c r="N275" s="228"/>
      <c r="O275" s="228"/>
      <c r="P275" s="229">
        <f>SUM(P276:P339)</f>
        <v>0</v>
      </c>
      <c r="Q275" s="228"/>
      <c r="R275" s="229">
        <f>SUM(R276:R339)</f>
        <v>51.316045780000003</v>
      </c>
      <c r="S275" s="228"/>
      <c r="T275" s="230">
        <f>SUM(T276:T339)</f>
        <v>39.225656999999998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31" t="s">
        <v>83</v>
      </c>
      <c r="AT275" s="232" t="s">
        <v>72</v>
      </c>
      <c r="AU275" s="232" t="s">
        <v>81</v>
      </c>
      <c r="AY275" s="231" t="s">
        <v>141</v>
      </c>
      <c r="BK275" s="233">
        <f>SUM(BK276:BK339)</f>
        <v>0</v>
      </c>
    </row>
    <row r="276" s="2" customFormat="1" ht="16.5" customHeight="1">
      <c r="A276" s="38"/>
      <c r="B276" s="39"/>
      <c r="C276" s="236" t="s">
        <v>588</v>
      </c>
      <c r="D276" s="236" t="s">
        <v>144</v>
      </c>
      <c r="E276" s="237" t="s">
        <v>589</v>
      </c>
      <c r="F276" s="238" t="s">
        <v>590</v>
      </c>
      <c r="G276" s="239" t="s">
        <v>147</v>
      </c>
      <c r="H276" s="240">
        <v>71.451999999999998</v>
      </c>
      <c r="I276" s="241"/>
      <c r="J276" s="242">
        <f>ROUND(I276*H276,2)</f>
        <v>0</v>
      </c>
      <c r="K276" s="238" t="s">
        <v>148</v>
      </c>
      <c r="L276" s="44"/>
      <c r="M276" s="243" t="s">
        <v>1</v>
      </c>
      <c r="N276" s="244" t="s">
        <v>40</v>
      </c>
      <c r="O276" s="92"/>
      <c r="P276" s="245">
        <f>O276*H276</f>
        <v>0</v>
      </c>
      <c r="Q276" s="245">
        <v>0</v>
      </c>
      <c r="R276" s="245">
        <f>Q276*H276</f>
        <v>0</v>
      </c>
      <c r="S276" s="245">
        <v>0</v>
      </c>
      <c r="T276" s="24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7" t="s">
        <v>214</v>
      </c>
      <c r="AT276" s="247" t="s">
        <v>144</v>
      </c>
      <c r="AU276" s="247" t="s">
        <v>83</v>
      </c>
      <c r="AY276" s="17" t="s">
        <v>141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7" t="s">
        <v>149</v>
      </c>
      <c r="BK276" s="248">
        <f>ROUND(I276*H276,2)</f>
        <v>0</v>
      </c>
      <c r="BL276" s="17" t="s">
        <v>214</v>
      </c>
      <c r="BM276" s="247" t="s">
        <v>591</v>
      </c>
    </row>
    <row r="277" s="2" customFormat="1" ht="33" customHeight="1">
      <c r="A277" s="38"/>
      <c r="B277" s="39"/>
      <c r="C277" s="236" t="s">
        <v>592</v>
      </c>
      <c r="D277" s="236" t="s">
        <v>144</v>
      </c>
      <c r="E277" s="237" t="s">
        <v>593</v>
      </c>
      <c r="F277" s="238" t="s">
        <v>594</v>
      </c>
      <c r="G277" s="239" t="s">
        <v>165</v>
      </c>
      <c r="H277" s="240">
        <v>223</v>
      </c>
      <c r="I277" s="241"/>
      <c r="J277" s="242">
        <f>ROUND(I277*H277,2)</f>
        <v>0</v>
      </c>
      <c r="K277" s="238" t="s">
        <v>148</v>
      </c>
      <c r="L277" s="44"/>
      <c r="M277" s="243" t="s">
        <v>1</v>
      </c>
      <c r="N277" s="244" t="s">
        <v>40</v>
      </c>
      <c r="O277" s="92"/>
      <c r="P277" s="245">
        <f>O277*H277</f>
        <v>0</v>
      </c>
      <c r="Q277" s="245">
        <v>0</v>
      </c>
      <c r="R277" s="245">
        <f>Q277*H277</f>
        <v>0</v>
      </c>
      <c r="S277" s="245">
        <v>0</v>
      </c>
      <c r="T277" s="24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7" t="s">
        <v>214</v>
      </c>
      <c r="AT277" s="247" t="s">
        <v>144</v>
      </c>
      <c r="AU277" s="247" t="s">
        <v>83</v>
      </c>
      <c r="AY277" s="17" t="s">
        <v>141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7" t="s">
        <v>149</v>
      </c>
      <c r="BK277" s="248">
        <f>ROUND(I277*H277,2)</f>
        <v>0</v>
      </c>
      <c r="BL277" s="17" t="s">
        <v>214</v>
      </c>
      <c r="BM277" s="247" t="s">
        <v>595</v>
      </c>
    </row>
    <row r="278" s="2" customFormat="1" ht="33" customHeight="1">
      <c r="A278" s="38"/>
      <c r="B278" s="39"/>
      <c r="C278" s="236" t="s">
        <v>596</v>
      </c>
      <c r="D278" s="236" t="s">
        <v>144</v>
      </c>
      <c r="E278" s="237" t="s">
        <v>597</v>
      </c>
      <c r="F278" s="238" t="s">
        <v>598</v>
      </c>
      <c r="G278" s="239" t="s">
        <v>165</v>
      </c>
      <c r="H278" s="240">
        <v>223</v>
      </c>
      <c r="I278" s="241"/>
      <c r="J278" s="242">
        <f>ROUND(I278*H278,2)</f>
        <v>0</v>
      </c>
      <c r="K278" s="238" t="s">
        <v>148</v>
      </c>
      <c r="L278" s="44"/>
      <c r="M278" s="243" t="s">
        <v>1</v>
      </c>
      <c r="N278" s="244" t="s">
        <v>40</v>
      </c>
      <c r="O278" s="92"/>
      <c r="P278" s="245">
        <f>O278*H278</f>
        <v>0</v>
      </c>
      <c r="Q278" s="245">
        <v>0</v>
      </c>
      <c r="R278" s="245">
        <f>Q278*H278</f>
        <v>0</v>
      </c>
      <c r="S278" s="245">
        <v>0</v>
      </c>
      <c r="T278" s="24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7" t="s">
        <v>214</v>
      </c>
      <c r="AT278" s="247" t="s">
        <v>144</v>
      </c>
      <c r="AU278" s="247" t="s">
        <v>83</v>
      </c>
      <c r="AY278" s="17" t="s">
        <v>141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7" t="s">
        <v>149</v>
      </c>
      <c r="BK278" s="248">
        <f>ROUND(I278*H278,2)</f>
        <v>0</v>
      </c>
      <c r="BL278" s="17" t="s">
        <v>214</v>
      </c>
      <c r="BM278" s="247" t="s">
        <v>599</v>
      </c>
    </row>
    <row r="279" s="2" customFormat="1" ht="21.75" customHeight="1">
      <c r="A279" s="38"/>
      <c r="B279" s="39"/>
      <c r="C279" s="236" t="s">
        <v>600</v>
      </c>
      <c r="D279" s="236" t="s">
        <v>144</v>
      </c>
      <c r="E279" s="237" t="s">
        <v>601</v>
      </c>
      <c r="F279" s="238" t="s">
        <v>602</v>
      </c>
      <c r="G279" s="239" t="s">
        <v>147</v>
      </c>
      <c r="H279" s="240">
        <v>75.382999999999996</v>
      </c>
      <c r="I279" s="241"/>
      <c r="J279" s="242">
        <f>ROUND(I279*H279,2)</f>
        <v>0</v>
      </c>
      <c r="K279" s="238" t="s">
        <v>148</v>
      </c>
      <c r="L279" s="44"/>
      <c r="M279" s="243" t="s">
        <v>1</v>
      </c>
      <c r="N279" s="244" t="s">
        <v>40</v>
      </c>
      <c r="O279" s="92"/>
      <c r="P279" s="245">
        <f>O279*H279</f>
        <v>0</v>
      </c>
      <c r="Q279" s="245">
        <v>0.00189</v>
      </c>
      <c r="R279" s="245">
        <f>Q279*H279</f>
        <v>0.14247387</v>
      </c>
      <c r="S279" s="245">
        <v>0</v>
      </c>
      <c r="T279" s="24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7" t="s">
        <v>214</v>
      </c>
      <c r="AT279" s="247" t="s">
        <v>144</v>
      </c>
      <c r="AU279" s="247" t="s">
        <v>83</v>
      </c>
      <c r="AY279" s="17" t="s">
        <v>141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7" t="s">
        <v>149</v>
      </c>
      <c r="BK279" s="248">
        <f>ROUND(I279*H279,2)</f>
        <v>0</v>
      </c>
      <c r="BL279" s="17" t="s">
        <v>214</v>
      </c>
      <c r="BM279" s="247" t="s">
        <v>603</v>
      </c>
    </row>
    <row r="280" s="2" customFormat="1" ht="16.5" customHeight="1">
      <c r="A280" s="38"/>
      <c r="B280" s="39"/>
      <c r="C280" s="236" t="s">
        <v>604</v>
      </c>
      <c r="D280" s="236" t="s">
        <v>144</v>
      </c>
      <c r="E280" s="237" t="s">
        <v>605</v>
      </c>
      <c r="F280" s="238" t="s">
        <v>606</v>
      </c>
      <c r="G280" s="239" t="s">
        <v>165</v>
      </c>
      <c r="H280" s="240">
        <v>223</v>
      </c>
      <c r="I280" s="241"/>
      <c r="J280" s="242">
        <f>ROUND(I280*H280,2)</f>
        <v>0</v>
      </c>
      <c r="K280" s="238" t="s">
        <v>148</v>
      </c>
      <c r="L280" s="44"/>
      <c r="M280" s="243" t="s">
        <v>1</v>
      </c>
      <c r="N280" s="244" t="s">
        <v>40</v>
      </c>
      <c r="O280" s="92"/>
      <c r="P280" s="245">
        <f>O280*H280</f>
        <v>0</v>
      </c>
      <c r="Q280" s="245">
        <v>0</v>
      </c>
      <c r="R280" s="245">
        <f>Q280*H280</f>
        <v>0</v>
      </c>
      <c r="S280" s="245">
        <v>0</v>
      </c>
      <c r="T280" s="24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7" t="s">
        <v>214</v>
      </c>
      <c r="AT280" s="247" t="s">
        <v>144</v>
      </c>
      <c r="AU280" s="247" t="s">
        <v>83</v>
      </c>
      <c r="AY280" s="17" t="s">
        <v>141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7" t="s">
        <v>149</v>
      </c>
      <c r="BK280" s="248">
        <f>ROUND(I280*H280,2)</f>
        <v>0</v>
      </c>
      <c r="BL280" s="17" t="s">
        <v>214</v>
      </c>
      <c r="BM280" s="247" t="s">
        <v>607</v>
      </c>
    </row>
    <row r="281" s="2" customFormat="1" ht="16.5" customHeight="1">
      <c r="A281" s="38"/>
      <c r="B281" s="39"/>
      <c r="C281" s="249" t="s">
        <v>608</v>
      </c>
      <c r="D281" s="249" t="s">
        <v>162</v>
      </c>
      <c r="E281" s="250" t="s">
        <v>609</v>
      </c>
      <c r="F281" s="251" t="s">
        <v>610</v>
      </c>
      <c r="G281" s="252" t="s">
        <v>177</v>
      </c>
      <c r="H281" s="253">
        <v>78.049999999999997</v>
      </c>
      <c r="I281" s="254"/>
      <c r="J281" s="255">
        <f>ROUND(I281*H281,2)</f>
        <v>0</v>
      </c>
      <c r="K281" s="251" t="s">
        <v>148</v>
      </c>
      <c r="L281" s="256"/>
      <c r="M281" s="257" t="s">
        <v>1</v>
      </c>
      <c r="N281" s="258" t="s">
        <v>40</v>
      </c>
      <c r="O281" s="92"/>
      <c r="P281" s="245">
        <f>O281*H281</f>
        <v>0</v>
      </c>
      <c r="Q281" s="245">
        <v>0.00077999999999999999</v>
      </c>
      <c r="R281" s="245">
        <f>Q281*H281</f>
        <v>0.060878999999999996</v>
      </c>
      <c r="S281" s="245">
        <v>0</v>
      </c>
      <c r="T281" s="24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7" t="s">
        <v>278</v>
      </c>
      <c r="AT281" s="247" t="s">
        <v>162</v>
      </c>
      <c r="AU281" s="247" t="s">
        <v>83</v>
      </c>
      <c r="AY281" s="17" t="s">
        <v>141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7" t="s">
        <v>149</v>
      </c>
      <c r="BK281" s="248">
        <f>ROUND(I281*H281,2)</f>
        <v>0</v>
      </c>
      <c r="BL281" s="17" t="s">
        <v>214</v>
      </c>
      <c r="BM281" s="247" t="s">
        <v>611</v>
      </c>
    </row>
    <row r="282" s="13" customFormat="1">
      <c r="A282" s="13"/>
      <c r="B282" s="259"/>
      <c r="C282" s="260"/>
      <c r="D282" s="261" t="s">
        <v>168</v>
      </c>
      <c r="E282" s="262" t="s">
        <v>1</v>
      </c>
      <c r="F282" s="263" t="s">
        <v>612</v>
      </c>
      <c r="G282" s="260"/>
      <c r="H282" s="264">
        <v>40.25</v>
      </c>
      <c r="I282" s="265"/>
      <c r="J282" s="260"/>
      <c r="K282" s="260"/>
      <c r="L282" s="266"/>
      <c r="M282" s="267"/>
      <c r="N282" s="268"/>
      <c r="O282" s="268"/>
      <c r="P282" s="268"/>
      <c r="Q282" s="268"/>
      <c r="R282" s="268"/>
      <c r="S282" s="268"/>
      <c r="T282" s="26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0" t="s">
        <v>168</v>
      </c>
      <c r="AU282" s="270" t="s">
        <v>83</v>
      </c>
      <c r="AV282" s="13" t="s">
        <v>83</v>
      </c>
      <c r="AW282" s="13" t="s">
        <v>30</v>
      </c>
      <c r="AX282" s="13" t="s">
        <v>73</v>
      </c>
      <c r="AY282" s="270" t="s">
        <v>141</v>
      </c>
    </row>
    <row r="283" s="13" customFormat="1">
      <c r="A283" s="13"/>
      <c r="B283" s="259"/>
      <c r="C283" s="260"/>
      <c r="D283" s="261" t="s">
        <v>168</v>
      </c>
      <c r="E283" s="262" t="s">
        <v>1</v>
      </c>
      <c r="F283" s="263" t="s">
        <v>613</v>
      </c>
      <c r="G283" s="260"/>
      <c r="H283" s="264">
        <v>10.5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168</v>
      </c>
      <c r="AU283" s="270" t="s">
        <v>83</v>
      </c>
      <c r="AV283" s="13" t="s">
        <v>83</v>
      </c>
      <c r="AW283" s="13" t="s">
        <v>30</v>
      </c>
      <c r="AX283" s="13" t="s">
        <v>73</v>
      </c>
      <c r="AY283" s="270" t="s">
        <v>141</v>
      </c>
    </row>
    <row r="284" s="13" customFormat="1">
      <c r="A284" s="13"/>
      <c r="B284" s="259"/>
      <c r="C284" s="260"/>
      <c r="D284" s="261" t="s">
        <v>168</v>
      </c>
      <c r="E284" s="262" t="s">
        <v>1</v>
      </c>
      <c r="F284" s="263" t="s">
        <v>614</v>
      </c>
      <c r="G284" s="260"/>
      <c r="H284" s="264">
        <v>15.4</v>
      </c>
      <c r="I284" s="265"/>
      <c r="J284" s="260"/>
      <c r="K284" s="260"/>
      <c r="L284" s="266"/>
      <c r="M284" s="267"/>
      <c r="N284" s="268"/>
      <c r="O284" s="268"/>
      <c r="P284" s="268"/>
      <c r="Q284" s="268"/>
      <c r="R284" s="268"/>
      <c r="S284" s="268"/>
      <c r="T284" s="26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0" t="s">
        <v>168</v>
      </c>
      <c r="AU284" s="270" t="s">
        <v>83</v>
      </c>
      <c r="AV284" s="13" t="s">
        <v>83</v>
      </c>
      <c r="AW284" s="13" t="s">
        <v>30</v>
      </c>
      <c r="AX284" s="13" t="s">
        <v>73</v>
      </c>
      <c r="AY284" s="270" t="s">
        <v>141</v>
      </c>
    </row>
    <row r="285" s="13" customFormat="1">
      <c r="A285" s="13"/>
      <c r="B285" s="259"/>
      <c r="C285" s="260"/>
      <c r="D285" s="261" t="s">
        <v>168</v>
      </c>
      <c r="E285" s="262" t="s">
        <v>1</v>
      </c>
      <c r="F285" s="263" t="s">
        <v>615</v>
      </c>
      <c r="G285" s="260"/>
      <c r="H285" s="264">
        <v>11.9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168</v>
      </c>
      <c r="AU285" s="270" t="s">
        <v>83</v>
      </c>
      <c r="AV285" s="13" t="s">
        <v>83</v>
      </c>
      <c r="AW285" s="13" t="s">
        <v>30</v>
      </c>
      <c r="AX285" s="13" t="s">
        <v>73</v>
      </c>
      <c r="AY285" s="270" t="s">
        <v>141</v>
      </c>
    </row>
    <row r="286" s="14" customFormat="1">
      <c r="A286" s="14"/>
      <c r="B286" s="271"/>
      <c r="C286" s="272"/>
      <c r="D286" s="261" t="s">
        <v>168</v>
      </c>
      <c r="E286" s="273" t="s">
        <v>1</v>
      </c>
      <c r="F286" s="274" t="s">
        <v>169</v>
      </c>
      <c r="G286" s="272"/>
      <c r="H286" s="275">
        <v>78.049999999999997</v>
      </c>
      <c r="I286" s="276"/>
      <c r="J286" s="272"/>
      <c r="K286" s="272"/>
      <c r="L286" s="277"/>
      <c r="M286" s="278"/>
      <c r="N286" s="279"/>
      <c r="O286" s="279"/>
      <c r="P286" s="279"/>
      <c r="Q286" s="279"/>
      <c r="R286" s="279"/>
      <c r="S286" s="279"/>
      <c r="T286" s="28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1" t="s">
        <v>168</v>
      </c>
      <c r="AU286" s="281" t="s">
        <v>83</v>
      </c>
      <c r="AV286" s="14" t="s">
        <v>149</v>
      </c>
      <c r="AW286" s="14" t="s">
        <v>30</v>
      </c>
      <c r="AX286" s="14" t="s">
        <v>81</v>
      </c>
      <c r="AY286" s="281" t="s">
        <v>141</v>
      </c>
    </row>
    <row r="287" s="2" customFormat="1" ht="16.5" customHeight="1">
      <c r="A287" s="38"/>
      <c r="B287" s="39"/>
      <c r="C287" s="249" t="s">
        <v>616</v>
      </c>
      <c r="D287" s="249" t="s">
        <v>162</v>
      </c>
      <c r="E287" s="250" t="s">
        <v>617</v>
      </c>
      <c r="F287" s="251" t="s">
        <v>618</v>
      </c>
      <c r="G287" s="252" t="s">
        <v>619</v>
      </c>
      <c r="H287" s="253">
        <v>8.9199999999999999</v>
      </c>
      <c r="I287" s="254"/>
      <c r="J287" s="255">
        <f>ROUND(I287*H287,2)</f>
        <v>0</v>
      </c>
      <c r="K287" s="251" t="s">
        <v>148</v>
      </c>
      <c r="L287" s="256"/>
      <c r="M287" s="257" t="s">
        <v>1</v>
      </c>
      <c r="N287" s="258" t="s">
        <v>40</v>
      </c>
      <c r="O287" s="92"/>
      <c r="P287" s="245">
        <f>O287*H287</f>
        <v>0</v>
      </c>
      <c r="Q287" s="245">
        <v>0.00173</v>
      </c>
      <c r="R287" s="245">
        <f>Q287*H287</f>
        <v>0.0154316</v>
      </c>
      <c r="S287" s="245">
        <v>0</v>
      </c>
      <c r="T287" s="24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7" t="s">
        <v>278</v>
      </c>
      <c r="AT287" s="247" t="s">
        <v>162</v>
      </c>
      <c r="AU287" s="247" t="s">
        <v>83</v>
      </c>
      <c r="AY287" s="17" t="s">
        <v>141</v>
      </c>
      <c r="BE287" s="248">
        <f>IF(N287="základní",J287,0)</f>
        <v>0</v>
      </c>
      <c r="BF287" s="248">
        <f>IF(N287="snížená",J287,0)</f>
        <v>0</v>
      </c>
      <c r="BG287" s="248">
        <f>IF(N287="zákl. přenesená",J287,0)</f>
        <v>0</v>
      </c>
      <c r="BH287" s="248">
        <f>IF(N287="sníž. přenesená",J287,0)</f>
        <v>0</v>
      </c>
      <c r="BI287" s="248">
        <f>IF(N287="nulová",J287,0)</f>
        <v>0</v>
      </c>
      <c r="BJ287" s="17" t="s">
        <v>149</v>
      </c>
      <c r="BK287" s="248">
        <f>ROUND(I287*H287,2)</f>
        <v>0</v>
      </c>
      <c r="BL287" s="17" t="s">
        <v>214</v>
      </c>
      <c r="BM287" s="247" t="s">
        <v>620</v>
      </c>
    </row>
    <row r="288" s="13" customFormat="1">
      <c r="A288" s="13"/>
      <c r="B288" s="259"/>
      <c r="C288" s="260"/>
      <c r="D288" s="261" t="s">
        <v>168</v>
      </c>
      <c r="E288" s="262" t="s">
        <v>1</v>
      </c>
      <c r="F288" s="263" t="s">
        <v>621</v>
      </c>
      <c r="G288" s="260"/>
      <c r="H288" s="264">
        <v>4.5999999999999996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168</v>
      </c>
      <c r="AU288" s="270" t="s">
        <v>83</v>
      </c>
      <c r="AV288" s="13" t="s">
        <v>83</v>
      </c>
      <c r="AW288" s="13" t="s">
        <v>30</v>
      </c>
      <c r="AX288" s="13" t="s">
        <v>73</v>
      </c>
      <c r="AY288" s="270" t="s">
        <v>141</v>
      </c>
    </row>
    <row r="289" s="13" customFormat="1">
      <c r="A289" s="13"/>
      <c r="B289" s="259"/>
      <c r="C289" s="260"/>
      <c r="D289" s="261" t="s">
        <v>168</v>
      </c>
      <c r="E289" s="262" t="s">
        <v>1</v>
      </c>
      <c r="F289" s="263" t="s">
        <v>622</v>
      </c>
      <c r="G289" s="260"/>
      <c r="H289" s="264">
        <v>1.2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168</v>
      </c>
      <c r="AU289" s="270" t="s">
        <v>83</v>
      </c>
      <c r="AV289" s="13" t="s">
        <v>83</v>
      </c>
      <c r="AW289" s="13" t="s">
        <v>30</v>
      </c>
      <c r="AX289" s="13" t="s">
        <v>73</v>
      </c>
      <c r="AY289" s="270" t="s">
        <v>141</v>
      </c>
    </row>
    <row r="290" s="13" customFormat="1">
      <c r="A290" s="13"/>
      <c r="B290" s="259"/>
      <c r="C290" s="260"/>
      <c r="D290" s="261" t="s">
        <v>168</v>
      </c>
      <c r="E290" s="262" t="s">
        <v>1</v>
      </c>
      <c r="F290" s="263" t="s">
        <v>623</v>
      </c>
      <c r="G290" s="260"/>
      <c r="H290" s="264">
        <v>1.76</v>
      </c>
      <c r="I290" s="265"/>
      <c r="J290" s="260"/>
      <c r="K290" s="260"/>
      <c r="L290" s="266"/>
      <c r="M290" s="267"/>
      <c r="N290" s="268"/>
      <c r="O290" s="268"/>
      <c r="P290" s="268"/>
      <c r="Q290" s="268"/>
      <c r="R290" s="268"/>
      <c r="S290" s="268"/>
      <c r="T290" s="26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0" t="s">
        <v>168</v>
      </c>
      <c r="AU290" s="270" t="s">
        <v>83</v>
      </c>
      <c r="AV290" s="13" t="s">
        <v>83</v>
      </c>
      <c r="AW290" s="13" t="s">
        <v>30</v>
      </c>
      <c r="AX290" s="13" t="s">
        <v>73</v>
      </c>
      <c r="AY290" s="270" t="s">
        <v>141</v>
      </c>
    </row>
    <row r="291" s="13" customFormat="1">
      <c r="A291" s="13"/>
      <c r="B291" s="259"/>
      <c r="C291" s="260"/>
      <c r="D291" s="261" t="s">
        <v>168</v>
      </c>
      <c r="E291" s="262" t="s">
        <v>1</v>
      </c>
      <c r="F291" s="263" t="s">
        <v>624</v>
      </c>
      <c r="G291" s="260"/>
      <c r="H291" s="264">
        <v>1.3600000000000001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168</v>
      </c>
      <c r="AU291" s="270" t="s">
        <v>83</v>
      </c>
      <c r="AV291" s="13" t="s">
        <v>83</v>
      </c>
      <c r="AW291" s="13" t="s">
        <v>30</v>
      </c>
      <c r="AX291" s="13" t="s">
        <v>73</v>
      </c>
      <c r="AY291" s="270" t="s">
        <v>141</v>
      </c>
    </row>
    <row r="292" s="14" customFormat="1">
      <c r="A292" s="14"/>
      <c r="B292" s="271"/>
      <c r="C292" s="272"/>
      <c r="D292" s="261" t="s">
        <v>168</v>
      </c>
      <c r="E292" s="273" t="s">
        <v>1</v>
      </c>
      <c r="F292" s="274" t="s">
        <v>169</v>
      </c>
      <c r="G292" s="272"/>
      <c r="H292" s="275">
        <v>8.9199999999999999</v>
      </c>
      <c r="I292" s="276"/>
      <c r="J292" s="272"/>
      <c r="K292" s="272"/>
      <c r="L292" s="277"/>
      <c r="M292" s="278"/>
      <c r="N292" s="279"/>
      <c r="O292" s="279"/>
      <c r="P292" s="279"/>
      <c r="Q292" s="279"/>
      <c r="R292" s="279"/>
      <c r="S292" s="279"/>
      <c r="T292" s="28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1" t="s">
        <v>168</v>
      </c>
      <c r="AU292" s="281" t="s">
        <v>83</v>
      </c>
      <c r="AV292" s="14" t="s">
        <v>149</v>
      </c>
      <c r="AW292" s="14" t="s">
        <v>30</v>
      </c>
      <c r="AX292" s="14" t="s">
        <v>81</v>
      </c>
      <c r="AY292" s="281" t="s">
        <v>141</v>
      </c>
    </row>
    <row r="293" s="2" customFormat="1" ht="16.5" customHeight="1">
      <c r="A293" s="38"/>
      <c r="B293" s="39"/>
      <c r="C293" s="249" t="s">
        <v>625</v>
      </c>
      <c r="D293" s="249" t="s">
        <v>162</v>
      </c>
      <c r="E293" s="250" t="s">
        <v>626</v>
      </c>
      <c r="F293" s="251" t="s">
        <v>627</v>
      </c>
      <c r="G293" s="252" t="s">
        <v>619</v>
      </c>
      <c r="H293" s="253">
        <v>4.46</v>
      </c>
      <c r="I293" s="254"/>
      <c r="J293" s="255">
        <f>ROUND(I293*H293,2)</f>
        <v>0</v>
      </c>
      <c r="K293" s="251" t="s">
        <v>148</v>
      </c>
      <c r="L293" s="256"/>
      <c r="M293" s="257" t="s">
        <v>1</v>
      </c>
      <c r="N293" s="258" t="s">
        <v>40</v>
      </c>
      <c r="O293" s="92"/>
      <c r="P293" s="245">
        <f>O293*H293</f>
        <v>0</v>
      </c>
      <c r="Q293" s="245">
        <v>0.00063000000000000003</v>
      </c>
      <c r="R293" s="245">
        <f>Q293*H293</f>
        <v>0.0028097999999999999</v>
      </c>
      <c r="S293" s="245">
        <v>0</v>
      </c>
      <c r="T293" s="24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7" t="s">
        <v>278</v>
      </c>
      <c r="AT293" s="247" t="s">
        <v>162</v>
      </c>
      <c r="AU293" s="247" t="s">
        <v>83</v>
      </c>
      <c r="AY293" s="17" t="s">
        <v>141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7" t="s">
        <v>149</v>
      </c>
      <c r="BK293" s="248">
        <f>ROUND(I293*H293,2)</f>
        <v>0</v>
      </c>
      <c r="BL293" s="17" t="s">
        <v>214</v>
      </c>
      <c r="BM293" s="247" t="s">
        <v>628</v>
      </c>
    </row>
    <row r="294" s="13" customFormat="1">
      <c r="A294" s="13"/>
      <c r="B294" s="259"/>
      <c r="C294" s="260"/>
      <c r="D294" s="261" t="s">
        <v>168</v>
      </c>
      <c r="E294" s="262" t="s">
        <v>1</v>
      </c>
      <c r="F294" s="263" t="s">
        <v>629</v>
      </c>
      <c r="G294" s="260"/>
      <c r="H294" s="264">
        <v>2.2999999999999998</v>
      </c>
      <c r="I294" s="265"/>
      <c r="J294" s="260"/>
      <c r="K294" s="260"/>
      <c r="L294" s="266"/>
      <c r="M294" s="267"/>
      <c r="N294" s="268"/>
      <c r="O294" s="268"/>
      <c r="P294" s="268"/>
      <c r="Q294" s="268"/>
      <c r="R294" s="268"/>
      <c r="S294" s="268"/>
      <c r="T294" s="26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0" t="s">
        <v>168</v>
      </c>
      <c r="AU294" s="270" t="s">
        <v>83</v>
      </c>
      <c r="AV294" s="13" t="s">
        <v>83</v>
      </c>
      <c r="AW294" s="13" t="s">
        <v>30</v>
      </c>
      <c r="AX294" s="13" t="s">
        <v>73</v>
      </c>
      <c r="AY294" s="270" t="s">
        <v>141</v>
      </c>
    </row>
    <row r="295" s="13" customFormat="1">
      <c r="A295" s="13"/>
      <c r="B295" s="259"/>
      <c r="C295" s="260"/>
      <c r="D295" s="261" t="s">
        <v>168</v>
      </c>
      <c r="E295" s="262" t="s">
        <v>1</v>
      </c>
      <c r="F295" s="263" t="s">
        <v>630</v>
      </c>
      <c r="G295" s="260"/>
      <c r="H295" s="264">
        <v>0.59999999999999998</v>
      </c>
      <c r="I295" s="265"/>
      <c r="J295" s="260"/>
      <c r="K295" s="260"/>
      <c r="L295" s="266"/>
      <c r="M295" s="267"/>
      <c r="N295" s="268"/>
      <c r="O295" s="268"/>
      <c r="P295" s="268"/>
      <c r="Q295" s="268"/>
      <c r="R295" s="268"/>
      <c r="S295" s="268"/>
      <c r="T295" s="26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0" t="s">
        <v>168</v>
      </c>
      <c r="AU295" s="270" t="s">
        <v>83</v>
      </c>
      <c r="AV295" s="13" t="s">
        <v>83</v>
      </c>
      <c r="AW295" s="13" t="s">
        <v>30</v>
      </c>
      <c r="AX295" s="13" t="s">
        <v>73</v>
      </c>
      <c r="AY295" s="270" t="s">
        <v>141</v>
      </c>
    </row>
    <row r="296" s="13" customFormat="1">
      <c r="A296" s="13"/>
      <c r="B296" s="259"/>
      <c r="C296" s="260"/>
      <c r="D296" s="261" t="s">
        <v>168</v>
      </c>
      <c r="E296" s="262" t="s">
        <v>1</v>
      </c>
      <c r="F296" s="263" t="s">
        <v>631</v>
      </c>
      <c r="G296" s="260"/>
      <c r="H296" s="264">
        <v>0.88</v>
      </c>
      <c r="I296" s="265"/>
      <c r="J296" s="260"/>
      <c r="K296" s="260"/>
      <c r="L296" s="266"/>
      <c r="M296" s="267"/>
      <c r="N296" s="268"/>
      <c r="O296" s="268"/>
      <c r="P296" s="268"/>
      <c r="Q296" s="268"/>
      <c r="R296" s="268"/>
      <c r="S296" s="268"/>
      <c r="T296" s="26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0" t="s">
        <v>168</v>
      </c>
      <c r="AU296" s="270" t="s">
        <v>83</v>
      </c>
      <c r="AV296" s="13" t="s">
        <v>83</v>
      </c>
      <c r="AW296" s="13" t="s">
        <v>30</v>
      </c>
      <c r="AX296" s="13" t="s">
        <v>73</v>
      </c>
      <c r="AY296" s="270" t="s">
        <v>141</v>
      </c>
    </row>
    <row r="297" s="13" customFormat="1">
      <c r="A297" s="13"/>
      <c r="B297" s="259"/>
      <c r="C297" s="260"/>
      <c r="D297" s="261" t="s">
        <v>168</v>
      </c>
      <c r="E297" s="262" t="s">
        <v>1</v>
      </c>
      <c r="F297" s="263" t="s">
        <v>632</v>
      </c>
      <c r="G297" s="260"/>
      <c r="H297" s="264">
        <v>0.68000000000000005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168</v>
      </c>
      <c r="AU297" s="270" t="s">
        <v>83</v>
      </c>
      <c r="AV297" s="13" t="s">
        <v>83</v>
      </c>
      <c r="AW297" s="13" t="s">
        <v>30</v>
      </c>
      <c r="AX297" s="13" t="s">
        <v>73</v>
      </c>
      <c r="AY297" s="270" t="s">
        <v>141</v>
      </c>
    </row>
    <row r="298" s="14" customFormat="1">
      <c r="A298" s="14"/>
      <c r="B298" s="271"/>
      <c r="C298" s="272"/>
      <c r="D298" s="261" t="s">
        <v>168</v>
      </c>
      <c r="E298" s="273" t="s">
        <v>1</v>
      </c>
      <c r="F298" s="274" t="s">
        <v>169</v>
      </c>
      <c r="G298" s="272"/>
      <c r="H298" s="275">
        <v>4.46</v>
      </c>
      <c r="I298" s="276"/>
      <c r="J298" s="272"/>
      <c r="K298" s="272"/>
      <c r="L298" s="277"/>
      <c r="M298" s="278"/>
      <c r="N298" s="279"/>
      <c r="O298" s="279"/>
      <c r="P298" s="279"/>
      <c r="Q298" s="279"/>
      <c r="R298" s="279"/>
      <c r="S298" s="279"/>
      <c r="T298" s="28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81" t="s">
        <v>168</v>
      </c>
      <c r="AU298" s="281" t="s">
        <v>83</v>
      </c>
      <c r="AV298" s="14" t="s">
        <v>149</v>
      </c>
      <c r="AW298" s="14" t="s">
        <v>30</v>
      </c>
      <c r="AX298" s="14" t="s">
        <v>81</v>
      </c>
      <c r="AY298" s="281" t="s">
        <v>141</v>
      </c>
    </row>
    <row r="299" s="2" customFormat="1" ht="21.75" customHeight="1">
      <c r="A299" s="38"/>
      <c r="B299" s="39"/>
      <c r="C299" s="249" t="s">
        <v>633</v>
      </c>
      <c r="D299" s="249" t="s">
        <v>162</v>
      </c>
      <c r="E299" s="250" t="s">
        <v>634</v>
      </c>
      <c r="F299" s="251" t="s">
        <v>635</v>
      </c>
      <c r="G299" s="252" t="s">
        <v>619</v>
      </c>
      <c r="H299" s="253">
        <v>4.46</v>
      </c>
      <c r="I299" s="254"/>
      <c r="J299" s="255">
        <f>ROUND(I299*H299,2)</f>
        <v>0</v>
      </c>
      <c r="K299" s="251" t="s">
        <v>148</v>
      </c>
      <c r="L299" s="256"/>
      <c r="M299" s="257" t="s">
        <v>1</v>
      </c>
      <c r="N299" s="258" t="s">
        <v>40</v>
      </c>
      <c r="O299" s="92"/>
      <c r="P299" s="245">
        <f>O299*H299</f>
        <v>0</v>
      </c>
      <c r="Q299" s="245">
        <v>0.00038000000000000002</v>
      </c>
      <c r="R299" s="245">
        <f>Q299*H299</f>
        <v>0.0016948</v>
      </c>
      <c r="S299" s="245">
        <v>0</v>
      </c>
      <c r="T299" s="24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7" t="s">
        <v>278</v>
      </c>
      <c r="AT299" s="247" t="s">
        <v>162</v>
      </c>
      <c r="AU299" s="247" t="s">
        <v>83</v>
      </c>
      <c r="AY299" s="17" t="s">
        <v>141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7" t="s">
        <v>149</v>
      </c>
      <c r="BK299" s="248">
        <f>ROUND(I299*H299,2)</f>
        <v>0</v>
      </c>
      <c r="BL299" s="17" t="s">
        <v>214</v>
      </c>
      <c r="BM299" s="247" t="s">
        <v>636</v>
      </c>
    </row>
    <row r="300" s="13" customFormat="1">
      <c r="A300" s="13"/>
      <c r="B300" s="259"/>
      <c r="C300" s="260"/>
      <c r="D300" s="261" t="s">
        <v>168</v>
      </c>
      <c r="E300" s="262" t="s">
        <v>1</v>
      </c>
      <c r="F300" s="263" t="s">
        <v>629</v>
      </c>
      <c r="G300" s="260"/>
      <c r="H300" s="264">
        <v>2.2999999999999998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168</v>
      </c>
      <c r="AU300" s="270" t="s">
        <v>83</v>
      </c>
      <c r="AV300" s="13" t="s">
        <v>83</v>
      </c>
      <c r="AW300" s="13" t="s">
        <v>30</v>
      </c>
      <c r="AX300" s="13" t="s">
        <v>73</v>
      </c>
      <c r="AY300" s="270" t="s">
        <v>141</v>
      </c>
    </row>
    <row r="301" s="13" customFormat="1">
      <c r="A301" s="13"/>
      <c r="B301" s="259"/>
      <c r="C301" s="260"/>
      <c r="D301" s="261" t="s">
        <v>168</v>
      </c>
      <c r="E301" s="262" t="s">
        <v>1</v>
      </c>
      <c r="F301" s="263" t="s">
        <v>630</v>
      </c>
      <c r="G301" s="260"/>
      <c r="H301" s="264">
        <v>0.59999999999999998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168</v>
      </c>
      <c r="AU301" s="270" t="s">
        <v>83</v>
      </c>
      <c r="AV301" s="13" t="s">
        <v>83</v>
      </c>
      <c r="AW301" s="13" t="s">
        <v>30</v>
      </c>
      <c r="AX301" s="13" t="s">
        <v>73</v>
      </c>
      <c r="AY301" s="270" t="s">
        <v>141</v>
      </c>
    </row>
    <row r="302" s="13" customFormat="1">
      <c r="A302" s="13"/>
      <c r="B302" s="259"/>
      <c r="C302" s="260"/>
      <c r="D302" s="261" t="s">
        <v>168</v>
      </c>
      <c r="E302" s="262" t="s">
        <v>1</v>
      </c>
      <c r="F302" s="263" t="s">
        <v>631</v>
      </c>
      <c r="G302" s="260"/>
      <c r="H302" s="264">
        <v>0.88</v>
      </c>
      <c r="I302" s="265"/>
      <c r="J302" s="260"/>
      <c r="K302" s="260"/>
      <c r="L302" s="266"/>
      <c r="M302" s="267"/>
      <c r="N302" s="268"/>
      <c r="O302" s="268"/>
      <c r="P302" s="268"/>
      <c r="Q302" s="268"/>
      <c r="R302" s="268"/>
      <c r="S302" s="268"/>
      <c r="T302" s="26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0" t="s">
        <v>168</v>
      </c>
      <c r="AU302" s="270" t="s">
        <v>83</v>
      </c>
      <c r="AV302" s="13" t="s">
        <v>83</v>
      </c>
      <c r="AW302" s="13" t="s">
        <v>30</v>
      </c>
      <c r="AX302" s="13" t="s">
        <v>73</v>
      </c>
      <c r="AY302" s="270" t="s">
        <v>141</v>
      </c>
    </row>
    <row r="303" s="13" customFormat="1">
      <c r="A303" s="13"/>
      <c r="B303" s="259"/>
      <c r="C303" s="260"/>
      <c r="D303" s="261" t="s">
        <v>168</v>
      </c>
      <c r="E303" s="262" t="s">
        <v>1</v>
      </c>
      <c r="F303" s="263" t="s">
        <v>632</v>
      </c>
      <c r="G303" s="260"/>
      <c r="H303" s="264">
        <v>0.68000000000000005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168</v>
      </c>
      <c r="AU303" s="270" t="s">
        <v>83</v>
      </c>
      <c r="AV303" s="13" t="s">
        <v>83</v>
      </c>
      <c r="AW303" s="13" t="s">
        <v>30</v>
      </c>
      <c r="AX303" s="13" t="s">
        <v>73</v>
      </c>
      <c r="AY303" s="270" t="s">
        <v>141</v>
      </c>
    </row>
    <row r="304" s="14" customFormat="1">
      <c r="A304" s="14"/>
      <c r="B304" s="271"/>
      <c r="C304" s="272"/>
      <c r="D304" s="261" t="s">
        <v>168</v>
      </c>
      <c r="E304" s="273" t="s">
        <v>1</v>
      </c>
      <c r="F304" s="274" t="s">
        <v>169</v>
      </c>
      <c r="G304" s="272"/>
      <c r="H304" s="275">
        <v>4.46</v>
      </c>
      <c r="I304" s="276"/>
      <c r="J304" s="272"/>
      <c r="K304" s="272"/>
      <c r="L304" s="277"/>
      <c r="M304" s="278"/>
      <c r="N304" s="279"/>
      <c r="O304" s="279"/>
      <c r="P304" s="279"/>
      <c r="Q304" s="279"/>
      <c r="R304" s="279"/>
      <c r="S304" s="279"/>
      <c r="T304" s="28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1" t="s">
        <v>168</v>
      </c>
      <c r="AU304" s="281" t="s">
        <v>83</v>
      </c>
      <c r="AV304" s="14" t="s">
        <v>149</v>
      </c>
      <c r="AW304" s="14" t="s">
        <v>30</v>
      </c>
      <c r="AX304" s="14" t="s">
        <v>81</v>
      </c>
      <c r="AY304" s="281" t="s">
        <v>141</v>
      </c>
    </row>
    <row r="305" s="2" customFormat="1" ht="16.5" customHeight="1">
      <c r="A305" s="38"/>
      <c r="B305" s="39"/>
      <c r="C305" s="236" t="s">
        <v>637</v>
      </c>
      <c r="D305" s="236" t="s">
        <v>144</v>
      </c>
      <c r="E305" s="237" t="s">
        <v>638</v>
      </c>
      <c r="F305" s="238" t="s">
        <v>639</v>
      </c>
      <c r="G305" s="239" t="s">
        <v>441</v>
      </c>
      <c r="H305" s="240">
        <v>175.05500000000001</v>
      </c>
      <c r="I305" s="241"/>
      <c r="J305" s="242">
        <f>ROUND(I305*H305,2)</f>
        <v>0</v>
      </c>
      <c r="K305" s="238" t="s">
        <v>148</v>
      </c>
      <c r="L305" s="44"/>
      <c r="M305" s="243" t="s">
        <v>1</v>
      </c>
      <c r="N305" s="244" t="s">
        <v>40</v>
      </c>
      <c r="O305" s="92"/>
      <c r="P305" s="245">
        <f>O305*H305</f>
        <v>0</v>
      </c>
      <c r="Q305" s="245">
        <v>0</v>
      </c>
      <c r="R305" s="245">
        <f>Q305*H305</f>
        <v>0</v>
      </c>
      <c r="S305" s="245">
        <v>0</v>
      </c>
      <c r="T305" s="24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7" t="s">
        <v>214</v>
      </c>
      <c r="AT305" s="247" t="s">
        <v>144</v>
      </c>
      <c r="AU305" s="247" t="s">
        <v>83</v>
      </c>
      <c r="AY305" s="17" t="s">
        <v>141</v>
      </c>
      <c r="BE305" s="248">
        <f>IF(N305="základní",J305,0)</f>
        <v>0</v>
      </c>
      <c r="BF305" s="248">
        <f>IF(N305="snížená",J305,0)</f>
        <v>0</v>
      </c>
      <c r="BG305" s="248">
        <f>IF(N305="zákl. přenesená",J305,0)</f>
        <v>0</v>
      </c>
      <c r="BH305" s="248">
        <f>IF(N305="sníž. přenesená",J305,0)</f>
        <v>0</v>
      </c>
      <c r="BI305" s="248">
        <f>IF(N305="nulová",J305,0)</f>
        <v>0</v>
      </c>
      <c r="BJ305" s="17" t="s">
        <v>149</v>
      </c>
      <c r="BK305" s="248">
        <f>ROUND(I305*H305,2)</f>
        <v>0</v>
      </c>
      <c r="BL305" s="17" t="s">
        <v>214</v>
      </c>
      <c r="BM305" s="247" t="s">
        <v>640</v>
      </c>
    </row>
    <row r="306" s="2" customFormat="1" ht="16.5" customHeight="1">
      <c r="A306" s="38"/>
      <c r="B306" s="39"/>
      <c r="C306" s="249" t="s">
        <v>641</v>
      </c>
      <c r="D306" s="249" t="s">
        <v>162</v>
      </c>
      <c r="E306" s="250" t="s">
        <v>642</v>
      </c>
      <c r="F306" s="251" t="s">
        <v>643</v>
      </c>
      <c r="G306" s="252" t="s">
        <v>436</v>
      </c>
      <c r="H306" s="253">
        <v>0.17599999999999999</v>
      </c>
      <c r="I306" s="254"/>
      <c r="J306" s="255">
        <f>ROUND(I306*H306,2)</f>
        <v>0</v>
      </c>
      <c r="K306" s="251" t="s">
        <v>148</v>
      </c>
      <c r="L306" s="256"/>
      <c r="M306" s="257" t="s">
        <v>1</v>
      </c>
      <c r="N306" s="258" t="s">
        <v>40</v>
      </c>
      <c r="O306" s="92"/>
      <c r="P306" s="245">
        <f>O306*H306</f>
        <v>0</v>
      </c>
      <c r="Q306" s="245">
        <v>1</v>
      </c>
      <c r="R306" s="245">
        <f>Q306*H306</f>
        <v>0.17599999999999999</v>
      </c>
      <c r="S306" s="245">
        <v>0</v>
      </c>
      <c r="T306" s="24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7" t="s">
        <v>278</v>
      </c>
      <c r="AT306" s="247" t="s">
        <v>162</v>
      </c>
      <c r="AU306" s="247" t="s">
        <v>83</v>
      </c>
      <c r="AY306" s="17" t="s">
        <v>141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7" t="s">
        <v>149</v>
      </c>
      <c r="BK306" s="248">
        <f>ROUND(I306*H306,2)</f>
        <v>0</v>
      </c>
      <c r="BL306" s="17" t="s">
        <v>214</v>
      </c>
      <c r="BM306" s="247" t="s">
        <v>644</v>
      </c>
    </row>
    <row r="307" s="13" customFormat="1">
      <c r="A307" s="13"/>
      <c r="B307" s="259"/>
      <c r="C307" s="260"/>
      <c r="D307" s="261" t="s">
        <v>168</v>
      </c>
      <c r="E307" s="262" t="s">
        <v>1</v>
      </c>
      <c r="F307" s="263" t="s">
        <v>645</v>
      </c>
      <c r="G307" s="260"/>
      <c r="H307" s="264">
        <v>0.089999999999999997</v>
      </c>
      <c r="I307" s="265"/>
      <c r="J307" s="260"/>
      <c r="K307" s="260"/>
      <c r="L307" s="266"/>
      <c r="M307" s="267"/>
      <c r="N307" s="268"/>
      <c r="O307" s="268"/>
      <c r="P307" s="268"/>
      <c r="Q307" s="268"/>
      <c r="R307" s="268"/>
      <c r="S307" s="268"/>
      <c r="T307" s="26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70" t="s">
        <v>168</v>
      </c>
      <c r="AU307" s="270" t="s">
        <v>83</v>
      </c>
      <c r="AV307" s="13" t="s">
        <v>83</v>
      </c>
      <c r="AW307" s="13" t="s">
        <v>30</v>
      </c>
      <c r="AX307" s="13" t="s">
        <v>73</v>
      </c>
      <c r="AY307" s="270" t="s">
        <v>141</v>
      </c>
    </row>
    <row r="308" s="13" customFormat="1">
      <c r="A308" s="13"/>
      <c r="B308" s="259"/>
      <c r="C308" s="260"/>
      <c r="D308" s="261" t="s">
        <v>168</v>
      </c>
      <c r="E308" s="262" t="s">
        <v>1</v>
      </c>
      <c r="F308" s="263" t="s">
        <v>646</v>
      </c>
      <c r="G308" s="260"/>
      <c r="H308" s="264">
        <v>0.024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168</v>
      </c>
      <c r="AU308" s="270" t="s">
        <v>83</v>
      </c>
      <c r="AV308" s="13" t="s">
        <v>83</v>
      </c>
      <c r="AW308" s="13" t="s">
        <v>30</v>
      </c>
      <c r="AX308" s="13" t="s">
        <v>73</v>
      </c>
      <c r="AY308" s="270" t="s">
        <v>141</v>
      </c>
    </row>
    <row r="309" s="13" customFormat="1">
      <c r="A309" s="13"/>
      <c r="B309" s="259"/>
      <c r="C309" s="260"/>
      <c r="D309" s="261" t="s">
        <v>168</v>
      </c>
      <c r="E309" s="262" t="s">
        <v>1</v>
      </c>
      <c r="F309" s="263" t="s">
        <v>647</v>
      </c>
      <c r="G309" s="260"/>
      <c r="H309" s="264">
        <v>0.035000000000000003</v>
      </c>
      <c r="I309" s="265"/>
      <c r="J309" s="260"/>
      <c r="K309" s="260"/>
      <c r="L309" s="266"/>
      <c r="M309" s="267"/>
      <c r="N309" s="268"/>
      <c r="O309" s="268"/>
      <c r="P309" s="268"/>
      <c r="Q309" s="268"/>
      <c r="R309" s="268"/>
      <c r="S309" s="268"/>
      <c r="T309" s="26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0" t="s">
        <v>168</v>
      </c>
      <c r="AU309" s="270" t="s">
        <v>83</v>
      </c>
      <c r="AV309" s="13" t="s">
        <v>83</v>
      </c>
      <c r="AW309" s="13" t="s">
        <v>30</v>
      </c>
      <c r="AX309" s="13" t="s">
        <v>73</v>
      </c>
      <c r="AY309" s="270" t="s">
        <v>141</v>
      </c>
    </row>
    <row r="310" s="13" customFormat="1">
      <c r="A310" s="13"/>
      <c r="B310" s="259"/>
      <c r="C310" s="260"/>
      <c r="D310" s="261" t="s">
        <v>168</v>
      </c>
      <c r="E310" s="262" t="s">
        <v>1</v>
      </c>
      <c r="F310" s="263" t="s">
        <v>648</v>
      </c>
      <c r="G310" s="260"/>
      <c r="H310" s="264">
        <v>0.027</v>
      </c>
      <c r="I310" s="265"/>
      <c r="J310" s="260"/>
      <c r="K310" s="260"/>
      <c r="L310" s="266"/>
      <c r="M310" s="267"/>
      <c r="N310" s="268"/>
      <c r="O310" s="268"/>
      <c r="P310" s="268"/>
      <c r="Q310" s="268"/>
      <c r="R310" s="268"/>
      <c r="S310" s="268"/>
      <c r="T310" s="26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168</v>
      </c>
      <c r="AU310" s="270" t="s">
        <v>83</v>
      </c>
      <c r="AV310" s="13" t="s">
        <v>83</v>
      </c>
      <c r="AW310" s="13" t="s">
        <v>30</v>
      </c>
      <c r="AX310" s="13" t="s">
        <v>73</v>
      </c>
      <c r="AY310" s="270" t="s">
        <v>141</v>
      </c>
    </row>
    <row r="311" s="14" customFormat="1">
      <c r="A311" s="14"/>
      <c r="B311" s="271"/>
      <c r="C311" s="272"/>
      <c r="D311" s="261" t="s">
        <v>168</v>
      </c>
      <c r="E311" s="273" t="s">
        <v>1</v>
      </c>
      <c r="F311" s="274" t="s">
        <v>169</v>
      </c>
      <c r="G311" s="272"/>
      <c r="H311" s="275">
        <v>0.17599999999999999</v>
      </c>
      <c r="I311" s="276"/>
      <c r="J311" s="272"/>
      <c r="K311" s="272"/>
      <c r="L311" s="277"/>
      <c r="M311" s="278"/>
      <c r="N311" s="279"/>
      <c r="O311" s="279"/>
      <c r="P311" s="279"/>
      <c r="Q311" s="279"/>
      <c r="R311" s="279"/>
      <c r="S311" s="279"/>
      <c r="T311" s="28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81" t="s">
        <v>168</v>
      </c>
      <c r="AU311" s="281" t="s">
        <v>83</v>
      </c>
      <c r="AV311" s="14" t="s">
        <v>149</v>
      </c>
      <c r="AW311" s="14" t="s">
        <v>30</v>
      </c>
      <c r="AX311" s="14" t="s">
        <v>81</v>
      </c>
      <c r="AY311" s="281" t="s">
        <v>141</v>
      </c>
    </row>
    <row r="312" s="2" customFormat="1" ht="16.5" customHeight="1">
      <c r="A312" s="38"/>
      <c r="B312" s="39"/>
      <c r="C312" s="236" t="s">
        <v>649</v>
      </c>
      <c r="D312" s="236" t="s">
        <v>144</v>
      </c>
      <c r="E312" s="237" t="s">
        <v>650</v>
      </c>
      <c r="F312" s="238" t="s">
        <v>651</v>
      </c>
      <c r="G312" s="239" t="s">
        <v>177</v>
      </c>
      <c r="H312" s="240">
        <v>934.20000000000005</v>
      </c>
      <c r="I312" s="241"/>
      <c r="J312" s="242">
        <f>ROUND(I312*H312,2)</f>
        <v>0</v>
      </c>
      <c r="K312" s="238" t="s">
        <v>148</v>
      </c>
      <c r="L312" s="44"/>
      <c r="M312" s="243" t="s">
        <v>1</v>
      </c>
      <c r="N312" s="244" t="s">
        <v>40</v>
      </c>
      <c r="O312" s="92"/>
      <c r="P312" s="245">
        <f>O312*H312</f>
        <v>0</v>
      </c>
      <c r="Q312" s="245">
        <v>0</v>
      </c>
      <c r="R312" s="245">
        <f>Q312*H312</f>
        <v>0</v>
      </c>
      <c r="S312" s="245">
        <v>0.0080000000000000002</v>
      </c>
      <c r="T312" s="246">
        <f>S312*H312</f>
        <v>7.4736000000000002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7" t="s">
        <v>214</v>
      </c>
      <c r="AT312" s="247" t="s">
        <v>144</v>
      </c>
      <c r="AU312" s="247" t="s">
        <v>83</v>
      </c>
      <c r="AY312" s="17" t="s">
        <v>141</v>
      </c>
      <c r="BE312" s="248">
        <f>IF(N312="základní",J312,0)</f>
        <v>0</v>
      </c>
      <c r="BF312" s="248">
        <f>IF(N312="snížená",J312,0)</f>
        <v>0</v>
      </c>
      <c r="BG312" s="248">
        <f>IF(N312="zákl. přenesená",J312,0)</f>
        <v>0</v>
      </c>
      <c r="BH312" s="248">
        <f>IF(N312="sníž. přenesená",J312,0)</f>
        <v>0</v>
      </c>
      <c r="BI312" s="248">
        <f>IF(N312="nulová",J312,0)</f>
        <v>0</v>
      </c>
      <c r="BJ312" s="17" t="s">
        <v>149</v>
      </c>
      <c r="BK312" s="248">
        <f>ROUND(I312*H312,2)</f>
        <v>0</v>
      </c>
      <c r="BL312" s="17" t="s">
        <v>214</v>
      </c>
      <c r="BM312" s="247" t="s">
        <v>652</v>
      </c>
    </row>
    <row r="313" s="2" customFormat="1" ht="21.75" customHeight="1">
      <c r="A313" s="38"/>
      <c r="B313" s="39"/>
      <c r="C313" s="236" t="s">
        <v>653</v>
      </c>
      <c r="D313" s="236" t="s">
        <v>144</v>
      </c>
      <c r="E313" s="237" t="s">
        <v>654</v>
      </c>
      <c r="F313" s="238" t="s">
        <v>655</v>
      </c>
      <c r="G313" s="239" t="s">
        <v>177</v>
      </c>
      <c r="H313" s="240">
        <v>782.68799999999999</v>
      </c>
      <c r="I313" s="241"/>
      <c r="J313" s="242">
        <f>ROUND(I313*H313,2)</f>
        <v>0</v>
      </c>
      <c r="K313" s="238" t="s">
        <v>148</v>
      </c>
      <c r="L313" s="44"/>
      <c r="M313" s="243" t="s">
        <v>1</v>
      </c>
      <c r="N313" s="244" t="s">
        <v>40</v>
      </c>
      <c r="O313" s="92"/>
      <c r="P313" s="245">
        <f>O313*H313</f>
        <v>0</v>
      </c>
      <c r="Q313" s="245">
        <v>0</v>
      </c>
      <c r="R313" s="245">
        <f>Q313*H313</f>
        <v>0</v>
      </c>
      <c r="S313" s="245">
        <v>0.014</v>
      </c>
      <c r="T313" s="246">
        <f>S313*H313</f>
        <v>10.957632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7" t="s">
        <v>214</v>
      </c>
      <c r="AT313" s="247" t="s">
        <v>144</v>
      </c>
      <c r="AU313" s="247" t="s">
        <v>83</v>
      </c>
      <c r="AY313" s="17" t="s">
        <v>141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7" t="s">
        <v>149</v>
      </c>
      <c r="BK313" s="248">
        <f>ROUND(I313*H313,2)</f>
        <v>0</v>
      </c>
      <c r="BL313" s="17" t="s">
        <v>214</v>
      </c>
      <c r="BM313" s="247" t="s">
        <v>656</v>
      </c>
    </row>
    <row r="314" s="2" customFormat="1" ht="21.75" customHeight="1">
      <c r="A314" s="38"/>
      <c r="B314" s="39"/>
      <c r="C314" s="236" t="s">
        <v>657</v>
      </c>
      <c r="D314" s="236" t="s">
        <v>144</v>
      </c>
      <c r="E314" s="237" t="s">
        <v>658</v>
      </c>
      <c r="F314" s="238" t="s">
        <v>659</v>
      </c>
      <c r="G314" s="239" t="s">
        <v>177</v>
      </c>
      <c r="H314" s="240">
        <v>782.68799999999999</v>
      </c>
      <c r="I314" s="241"/>
      <c r="J314" s="242">
        <f>ROUND(I314*H314,2)</f>
        <v>0</v>
      </c>
      <c r="K314" s="238" t="s">
        <v>148</v>
      </c>
      <c r="L314" s="44"/>
      <c r="M314" s="243" t="s">
        <v>1</v>
      </c>
      <c r="N314" s="244" t="s">
        <v>40</v>
      </c>
      <c r="O314" s="92"/>
      <c r="P314" s="245">
        <f>O314*H314</f>
        <v>0</v>
      </c>
      <c r="Q314" s="245">
        <v>0</v>
      </c>
      <c r="R314" s="245">
        <f>Q314*H314</f>
        <v>0</v>
      </c>
      <c r="S314" s="245">
        <v>0</v>
      </c>
      <c r="T314" s="24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7" t="s">
        <v>214</v>
      </c>
      <c r="AT314" s="247" t="s">
        <v>144</v>
      </c>
      <c r="AU314" s="247" t="s">
        <v>83</v>
      </c>
      <c r="AY314" s="17" t="s">
        <v>141</v>
      </c>
      <c r="BE314" s="248">
        <f>IF(N314="základní",J314,0)</f>
        <v>0</v>
      </c>
      <c r="BF314" s="248">
        <f>IF(N314="snížená",J314,0)</f>
        <v>0</v>
      </c>
      <c r="BG314" s="248">
        <f>IF(N314="zákl. přenesená",J314,0)</f>
        <v>0</v>
      </c>
      <c r="BH314" s="248">
        <f>IF(N314="sníž. přenesená",J314,0)</f>
        <v>0</v>
      </c>
      <c r="BI314" s="248">
        <f>IF(N314="nulová",J314,0)</f>
        <v>0</v>
      </c>
      <c r="BJ314" s="17" t="s">
        <v>149</v>
      </c>
      <c r="BK314" s="248">
        <f>ROUND(I314*H314,2)</f>
        <v>0</v>
      </c>
      <c r="BL314" s="17" t="s">
        <v>214</v>
      </c>
      <c r="BM314" s="247" t="s">
        <v>660</v>
      </c>
    </row>
    <row r="315" s="2" customFormat="1" ht="16.5" customHeight="1">
      <c r="A315" s="38"/>
      <c r="B315" s="39"/>
      <c r="C315" s="249" t="s">
        <v>661</v>
      </c>
      <c r="D315" s="249" t="s">
        <v>162</v>
      </c>
      <c r="E315" s="250" t="s">
        <v>662</v>
      </c>
      <c r="F315" s="251" t="s">
        <v>663</v>
      </c>
      <c r="G315" s="252" t="s">
        <v>147</v>
      </c>
      <c r="H315" s="253">
        <v>21.978000000000002</v>
      </c>
      <c r="I315" s="254"/>
      <c r="J315" s="255">
        <f>ROUND(I315*H315,2)</f>
        <v>0</v>
      </c>
      <c r="K315" s="251" t="s">
        <v>148</v>
      </c>
      <c r="L315" s="256"/>
      <c r="M315" s="257" t="s">
        <v>1</v>
      </c>
      <c r="N315" s="258" t="s">
        <v>40</v>
      </c>
      <c r="O315" s="92"/>
      <c r="P315" s="245">
        <f>O315*H315</f>
        <v>0</v>
      </c>
      <c r="Q315" s="245">
        <v>0.55000000000000004</v>
      </c>
      <c r="R315" s="245">
        <f>Q315*H315</f>
        <v>12.087900000000001</v>
      </c>
      <c r="S315" s="245">
        <v>0</v>
      </c>
      <c r="T315" s="24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7" t="s">
        <v>278</v>
      </c>
      <c r="AT315" s="247" t="s">
        <v>162</v>
      </c>
      <c r="AU315" s="247" t="s">
        <v>83</v>
      </c>
      <c r="AY315" s="17" t="s">
        <v>141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7" t="s">
        <v>149</v>
      </c>
      <c r="BK315" s="248">
        <f>ROUND(I315*H315,2)</f>
        <v>0</v>
      </c>
      <c r="BL315" s="17" t="s">
        <v>214</v>
      </c>
      <c r="BM315" s="247" t="s">
        <v>664</v>
      </c>
    </row>
    <row r="316" s="2" customFormat="1" ht="21.75" customHeight="1">
      <c r="A316" s="38"/>
      <c r="B316" s="39"/>
      <c r="C316" s="236" t="s">
        <v>665</v>
      </c>
      <c r="D316" s="236" t="s">
        <v>144</v>
      </c>
      <c r="E316" s="237" t="s">
        <v>666</v>
      </c>
      <c r="F316" s="238" t="s">
        <v>667</v>
      </c>
      <c r="G316" s="239" t="s">
        <v>153</v>
      </c>
      <c r="H316" s="240">
        <v>1266.2950000000001</v>
      </c>
      <c r="I316" s="241"/>
      <c r="J316" s="242">
        <f>ROUND(I316*H316,2)</f>
        <v>0</v>
      </c>
      <c r="K316" s="238" t="s">
        <v>148</v>
      </c>
      <c r="L316" s="44"/>
      <c r="M316" s="243" t="s">
        <v>1</v>
      </c>
      <c r="N316" s="244" t="s">
        <v>40</v>
      </c>
      <c r="O316" s="92"/>
      <c r="P316" s="245">
        <f>O316*H316</f>
        <v>0</v>
      </c>
      <c r="Q316" s="245">
        <v>0</v>
      </c>
      <c r="R316" s="245">
        <f>Q316*H316</f>
        <v>0</v>
      </c>
      <c r="S316" s="245">
        <v>0</v>
      </c>
      <c r="T316" s="24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7" t="s">
        <v>214</v>
      </c>
      <c r="AT316" s="247" t="s">
        <v>144</v>
      </c>
      <c r="AU316" s="247" t="s">
        <v>83</v>
      </c>
      <c r="AY316" s="17" t="s">
        <v>141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7" t="s">
        <v>149</v>
      </c>
      <c r="BK316" s="248">
        <f>ROUND(I316*H316,2)</f>
        <v>0</v>
      </c>
      <c r="BL316" s="17" t="s">
        <v>214</v>
      </c>
      <c r="BM316" s="247" t="s">
        <v>668</v>
      </c>
    </row>
    <row r="317" s="2" customFormat="1" ht="16.5" customHeight="1">
      <c r="A317" s="38"/>
      <c r="B317" s="39"/>
      <c r="C317" s="249" t="s">
        <v>669</v>
      </c>
      <c r="D317" s="249" t="s">
        <v>162</v>
      </c>
      <c r="E317" s="250" t="s">
        <v>670</v>
      </c>
      <c r="F317" s="251" t="s">
        <v>671</v>
      </c>
      <c r="G317" s="252" t="s">
        <v>147</v>
      </c>
      <c r="H317" s="253">
        <v>43.686999999999998</v>
      </c>
      <c r="I317" s="254"/>
      <c r="J317" s="255">
        <f>ROUND(I317*H317,2)</f>
        <v>0</v>
      </c>
      <c r="K317" s="251" t="s">
        <v>148</v>
      </c>
      <c r="L317" s="256"/>
      <c r="M317" s="257" t="s">
        <v>1</v>
      </c>
      <c r="N317" s="258" t="s">
        <v>40</v>
      </c>
      <c r="O317" s="92"/>
      <c r="P317" s="245">
        <f>O317*H317</f>
        <v>0</v>
      </c>
      <c r="Q317" s="245">
        <v>0.5</v>
      </c>
      <c r="R317" s="245">
        <f>Q317*H317</f>
        <v>21.843499999999999</v>
      </c>
      <c r="S317" s="245">
        <v>0</v>
      </c>
      <c r="T317" s="24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7" t="s">
        <v>278</v>
      </c>
      <c r="AT317" s="247" t="s">
        <v>162</v>
      </c>
      <c r="AU317" s="247" t="s">
        <v>83</v>
      </c>
      <c r="AY317" s="17" t="s">
        <v>141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17" t="s">
        <v>149</v>
      </c>
      <c r="BK317" s="248">
        <f>ROUND(I317*H317,2)</f>
        <v>0</v>
      </c>
      <c r="BL317" s="17" t="s">
        <v>214</v>
      </c>
      <c r="BM317" s="247" t="s">
        <v>672</v>
      </c>
    </row>
    <row r="318" s="2" customFormat="1" ht="21.75" customHeight="1">
      <c r="A318" s="38"/>
      <c r="B318" s="39"/>
      <c r="C318" s="236" t="s">
        <v>673</v>
      </c>
      <c r="D318" s="236" t="s">
        <v>144</v>
      </c>
      <c r="E318" s="237" t="s">
        <v>674</v>
      </c>
      <c r="F318" s="238" t="s">
        <v>675</v>
      </c>
      <c r="G318" s="239" t="s">
        <v>153</v>
      </c>
      <c r="H318" s="240">
        <v>35.280000000000001</v>
      </c>
      <c r="I318" s="241"/>
      <c r="J318" s="242">
        <f>ROUND(I318*H318,2)</f>
        <v>0</v>
      </c>
      <c r="K318" s="238" t="s">
        <v>148</v>
      </c>
      <c r="L318" s="44"/>
      <c r="M318" s="243" t="s">
        <v>1</v>
      </c>
      <c r="N318" s="244" t="s">
        <v>40</v>
      </c>
      <c r="O318" s="92"/>
      <c r="P318" s="245">
        <f>O318*H318</f>
        <v>0</v>
      </c>
      <c r="Q318" s="245">
        <v>0</v>
      </c>
      <c r="R318" s="245">
        <f>Q318*H318</f>
        <v>0</v>
      </c>
      <c r="S318" s="245">
        <v>0</v>
      </c>
      <c r="T318" s="24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7" t="s">
        <v>214</v>
      </c>
      <c r="AT318" s="247" t="s">
        <v>144</v>
      </c>
      <c r="AU318" s="247" t="s">
        <v>83</v>
      </c>
      <c r="AY318" s="17" t="s">
        <v>141</v>
      </c>
      <c r="BE318" s="248">
        <f>IF(N318="základní",J318,0)</f>
        <v>0</v>
      </c>
      <c r="BF318" s="248">
        <f>IF(N318="snížená",J318,0)</f>
        <v>0</v>
      </c>
      <c r="BG318" s="248">
        <f>IF(N318="zákl. přenesená",J318,0)</f>
        <v>0</v>
      </c>
      <c r="BH318" s="248">
        <f>IF(N318="sníž. přenesená",J318,0)</f>
        <v>0</v>
      </c>
      <c r="BI318" s="248">
        <f>IF(N318="nulová",J318,0)</f>
        <v>0</v>
      </c>
      <c r="BJ318" s="17" t="s">
        <v>149</v>
      </c>
      <c r="BK318" s="248">
        <f>ROUND(I318*H318,2)</f>
        <v>0</v>
      </c>
      <c r="BL318" s="17" t="s">
        <v>214</v>
      </c>
      <c r="BM318" s="247" t="s">
        <v>676</v>
      </c>
    </row>
    <row r="319" s="2" customFormat="1" ht="16.5" customHeight="1">
      <c r="A319" s="38"/>
      <c r="B319" s="39"/>
      <c r="C319" s="249" t="s">
        <v>677</v>
      </c>
      <c r="D319" s="249" t="s">
        <v>162</v>
      </c>
      <c r="E319" s="250" t="s">
        <v>678</v>
      </c>
      <c r="F319" s="251" t="s">
        <v>679</v>
      </c>
      <c r="G319" s="252" t="s">
        <v>147</v>
      </c>
      <c r="H319" s="253">
        <v>1.2170000000000001</v>
      </c>
      <c r="I319" s="254"/>
      <c r="J319" s="255">
        <f>ROUND(I319*H319,2)</f>
        <v>0</v>
      </c>
      <c r="K319" s="251" t="s">
        <v>148</v>
      </c>
      <c r="L319" s="256"/>
      <c r="M319" s="257" t="s">
        <v>1</v>
      </c>
      <c r="N319" s="258" t="s">
        <v>40</v>
      </c>
      <c r="O319" s="92"/>
      <c r="P319" s="245">
        <f>O319*H319</f>
        <v>0</v>
      </c>
      <c r="Q319" s="245">
        <v>0.5</v>
      </c>
      <c r="R319" s="245">
        <f>Q319*H319</f>
        <v>0.60850000000000004</v>
      </c>
      <c r="S319" s="245">
        <v>0</v>
      </c>
      <c r="T319" s="24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7" t="s">
        <v>278</v>
      </c>
      <c r="AT319" s="247" t="s">
        <v>162</v>
      </c>
      <c r="AU319" s="247" t="s">
        <v>83</v>
      </c>
      <c r="AY319" s="17" t="s">
        <v>141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7" t="s">
        <v>149</v>
      </c>
      <c r="BK319" s="248">
        <f>ROUND(I319*H319,2)</f>
        <v>0</v>
      </c>
      <c r="BL319" s="17" t="s">
        <v>214</v>
      </c>
      <c r="BM319" s="247" t="s">
        <v>680</v>
      </c>
    </row>
    <row r="320" s="2" customFormat="1" ht="16.5" customHeight="1">
      <c r="A320" s="38"/>
      <c r="B320" s="39"/>
      <c r="C320" s="236" t="s">
        <v>681</v>
      </c>
      <c r="D320" s="236" t="s">
        <v>144</v>
      </c>
      <c r="E320" s="237" t="s">
        <v>682</v>
      </c>
      <c r="F320" s="238" t="s">
        <v>683</v>
      </c>
      <c r="G320" s="239" t="s">
        <v>153</v>
      </c>
      <c r="H320" s="240">
        <v>1266.2950000000001</v>
      </c>
      <c r="I320" s="241"/>
      <c r="J320" s="242">
        <f>ROUND(I320*H320,2)</f>
        <v>0</v>
      </c>
      <c r="K320" s="238" t="s">
        <v>148</v>
      </c>
      <c r="L320" s="44"/>
      <c r="M320" s="243" t="s">
        <v>1</v>
      </c>
      <c r="N320" s="244" t="s">
        <v>40</v>
      </c>
      <c r="O320" s="92"/>
      <c r="P320" s="245">
        <f>O320*H320</f>
        <v>0</v>
      </c>
      <c r="Q320" s="245">
        <v>0</v>
      </c>
      <c r="R320" s="245">
        <f>Q320*H320</f>
        <v>0</v>
      </c>
      <c r="S320" s="245">
        <v>0.014999999999999999</v>
      </c>
      <c r="T320" s="246">
        <f>S320*H320</f>
        <v>18.994425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7" t="s">
        <v>214</v>
      </c>
      <c r="AT320" s="247" t="s">
        <v>144</v>
      </c>
      <c r="AU320" s="247" t="s">
        <v>83</v>
      </c>
      <c r="AY320" s="17" t="s">
        <v>141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17" t="s">
        <v>149</v>
      </c>
      <c r="BK320" s="248">
        <f>ROUND(I320*H320,2)</f>
        <v>0</v>
      </c>
      <c r="BL320" s="17" t="s">
        <v>214</v>
      </c>
      <c r="BM320" s="247" t="s">
        <v>684</v>
      </c>
    </row>
    <row r="321" s="2" customFormat="1" ht="21.75" customHeight="1">
      <c r="A321" s="38"/>
      <c r="B321" s="39"/>
      <c r="C321" s="236" t="s">
        <v>685</v>
      </c>
      <c r="D321" s="236" t="s">
        <v>144</v>
      </c>
      <c r="E321" s="237" t="s">
        <v>686</v>
      </c>
      <c r="F321" s="238" t="s">
        <v>687</v>
      </c>
      <c r="G321" s="239" t="s">
        <v>153</v>
      </c>
      <c r="H321" s="240">
        <v>797.755</v>
      </c>
      <c r="I321" s="241"/>
      <c r="J321" s="242">
        <f>ROUND(I321*H321,2)</f>
        <v>0</v>
      </c>
      <c r="K321" s="238" t="s">
        <v>148</v>
      </c>
      <c r="L321" s="44"/>
      <c r="M321" s="243" t="s">
        <v>1</v>
      </c>
      <c r="N321" s="244" t="s">
        <v>40</v>
      </c>
      <c r="O321" s="92"/>
      <c r="P321" s="245">
        <f>O321*H321</f>
        <v>0</v>
      </c>
      <c r="Q321" s="245">
        <v>0</v>
      </c>
      <c r="R321" s="245">
        <f>Q321*H321</f>
        <v>0</v>
      </c>
      <c r="S321" s="245">
        <v>0</v>
      </c>
      <c r="T321" s="24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7" t="s">
        <v>214</v>
      </c>
      <c r="AT321" s="247" t="s">
        <v>144</v>
      </c>
      <c r="AU321" s="247" t="s">
        <v>83</v>
      </c>
      <c r="AY321" s="17" t="s">
        <v>141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7" t="s">
        <v>149</v>
      </c>
      <c r="BK321" s="248">
        <f>ROUND(I321*H321,2)</f>
        <v>0</v>
      </c>
      <c r="BL321" s="17" t="s">
        <v>214</v>
      </c>
      <c r="BM321" s="247" t="s">
        <v>688</v>
      </c>
    </row>
    <row r="322" s="2" customFormat="1" ht="16.5" customHeight="1">
      <c r="A322" s="38"/>
      <c r="B322" s="39"/>
      <c r="C322" s="249" t="s">
        <v>689</v>
      </c>
      <c r="D322" s="249" t="s">
        <v>162</v>
      </c>
      <c r="E322" s="250" t="s">
        <v>690</v>
      </c>
      <c r="F322" s="251" t="s">
        <v>691</v>
      </c>
      <c r="G322" s="252" t="s">
        <v>147</v>
      </c>
      <c r="H322" s="253">
        <v>15.033</v>
      </c>
      <c r="I322" s="254"/>
      <c r="J322" s="255">
        <f>ROUND(I322*H322,2)</f>
        <v>0</v>
      </c>
      <c r="K322" s="251" t="s">
        <v>148</v>
      </c>
      <c r="L322" s="256"/>
      <c r="M322" s="257" t="s">
        <v>1</v>
      </c>
      <c r="N322" s="258" t="s">
        <v>40</v>
      </c>
      <c r="O322" s="92"/>
      <c r="P322" s="245">
        <f>O322*H322</f>
        <v>0</v>
      </c>
      <c r="Q322" s="245">
        <v>0.55000000000000004</v>
      </c>
      <c r="R322" s="245">
        <f>Q322*H322</f>
        <v>8.2681500000000003</v>
      </c>
      <c r="S322" s="245">
        <v>0</v>
      </c>
      <c r="T322" s="24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7" t="s">
        <v>278</v>
      </c>
      <c r="AT322" s="247" t="s">
        <v>162</v>
      </c>
      <c r="AU322" s="247" t="s">
        <v>83</v>
      </c>
      <c r="AY322" s="17" t="s">
        <v>141</v>
      </c>
      <c r="BE322" s="248">
        <f>IF(N322="základní",J322,0)</f>
        <v>0</v>
      </c>
      <c r="BF322" s="248">
        <f>IF(N322="snížená",J322,0)</f>
        <v>0</v>
      </c>
      <c r="BG322" s="248">
        <f>IF(N322="zákl. přenesená",J322,0)</f>
        <v>0</v>
      </c>
      <c r="BH322" s="248">
        <f>IF(N322="sníž. přenesená",J322,0)</f>
        <v>0</v>
      </c>
      <c r="BI322" s="248">
        <f>IF(N322="nulová",J322,0)</f>
        <v>0</v>
      </c>
      <c r="BJ322" s="17" t="s">
        <v>149</v>
      </c>
      <c r="BK322" s="248">
        <f>ROUND(I322*H322,2)</f>
        <v>0</v>
      </c>
      <c r="BL322" s="17" t="s">
        <v>214</v>
      </c>
      <c r="BM322" s="247" t="s">
        <v>692</v>
      </c>
    </row>
    <row r="323" s="2" customFormat="1" ht="21.75" customHeight="1">
      <c r="A323" s="38"/>
      <c r="B323" s="39"/>
      <c r="C323" s="236" t="s">
        <v>693</v>
      </c>
      <c r="D323" s="236" t="s">
        <v>144</v>
      </c>
      <c r="E323" s="237" t="s">
        <v>694</v>
      </c>
      <c r="F323" s="238" t="s">
        <v>695</v>
      </c>
      <c r="G323" s="239" t="s">
        <v>177</v>
      </c>
      <c r="H323" s="240">
        <v>844</v>
      </c>
      <c r="I323" s="241"/>
      <c r="J323" s="242">
        <f>ROUND(I323*H323,2)</f>
        <v>0</v>
      </c>
      <c r="K323" s="238" t="s">
        <v>148</v>
      </c>
      <c r="L323" s="44"/>
      <c r="M323" s="243" t="s">
        <v>1</v>
      </c>
      <c r="N323" s="244" t="s">
        <v>40</v>
      </c>
      <c r="O323" s="92"/>
      <c r="P323" s="245">
        <f>O323*H323</f>
        <v>0</v>
      </c>
      <c r="Q323" s="245">
        <v>0</v>
      </c>
      <c r="R323" s="245">
        <f>Q323*H323</f>
        <v>0</v>
      </c>
      <c r="S323" s="245">
        <v>0</v>
      </c>
      <c r="T323" s="24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7" t="s">
        <v>214</v>
      </c>
      <c r="AT323" s="247" t="s">
        <v>144</v>
      </c>
      <c r="AU323" s="247" t="s">
        <v>83</v>
      </c>
      <c r="AY323" s="17" t="s">
        <v>141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7" t="s">
        <v>149</v>
      </c>
      <c r="BK323" s="248">
        <f>ROUND(I323*H323,2)</f>
        <v>0</v>
      </c>
      <c r="BL323" s="17" t="s">
        <v>214</v>
      </c>
      <c r="BM323" s="247" t="s">
        <v>696</v>
      </c>
    </row>
    <row r="324" s="2" customFormat="1" ht="16.5" customHeight="1">
      <c r="A324" s="38"/>
      <c r="B324" s="39"/>
      <c r="C324" s="249" t="s">
        <v>697</v>
      </c>
      <c r="D324" s="249" t="s">
        <v>162</v>
      </c>
      <c r="E324" s="250" t="s">
        <v>690</v>
      </c>
      <c r="F324" s="251" t="s">
        <v>691</v>
      </c>
      <c r="G324" s="252" t="s">
        <v>147</v>
      </c>
      <c r="H324" s="253">
        <v>2.2280000000000002</v>
      </c>
      <c r="I324" s="254"/>
      <c r="J324" s="255">
        <f>ROUND(I324*H324,2)</f>
        <v>0</v>
      </c>
      <c r="K324" s="251" t="s">
        <v>148</v>
      </c>
      <c r="L324" s="256"/>
      <c r="M324" s="257" t="s">
        <v>1</v>
      </c>
      <c r="N324" s="258" t="s">
        <v>40</v>
      </c>
      <c r="O324" s="92"/>
      <c r="P324" s="245">
        <f>O324*H324</f>
        <v>0</v>
      </c>
      <c r="Q324" s="245">
        <v>0.55000000000000004</v>
      </c>
      <c r="R324" s="245">
        <f>Q324*H324</f>
        <v>1.2254000000000003</v>
      </c>
      <c r="S324" s="245">
        <v>0</v>
      </c>
      <c r="T324" s="24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7" t="s">
        <v>278</v>
      </c>
      <c r="AT324" s="247" t="s">
        <v>162</v>
      </c>
      <c r="AU324" s="247" t="s">
        <v>83</v>
      </c>
      <c r="AY324" s="17" t="s">
        <v>141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7" t="s">
        <v>149</v>
      </c>
      <c r="BK324" s="248">
        <f>ROUND(I324*H324,2)</f>
        <v>0</v>
      </c>
      <c r="BL324" s="17" t="s">
        <v>214</v>
      </c>
      <c r="BM324" s="247" t="s">
        <v>698</v>
      </c>
    </row>
    <row r="325" s="2" customFormat="1" ht="21.75" customHeight="1">
      <c r="A325" s="38"/>
      <c r="B325" s="39"/>
      <c r="C325" s="236" t="s">
        <v>699</v>
      </c>
      <c r="D325" s="236" t="s">
        <v>144</v>
      </c>
      <c r="E325" s="237" t="s">
        <v>700</v>
      </c>
      <c r="F325" s="238" t="s">
        <v>701</v>
      </c>
      <c r="G325" s="239" t="s">
        <v>177</v>
      </c>
      <c r="H325" s="240">
        <v>207.78</v>
      </c>
      <c r="I325" s="241"/>
      <c r="J325" s="242">
        <f>ROUND(I325*H325,2)</f>
        <v>0</v>
      </c>
      <c r="K325" s="238" t="s">
        <v>148</v>
      </c>
      <c r="L325" s="44"/>
      <c r="M325" s="243" t="s">
        <v>1</v>
      </c>
      <c r="N325" s="244" t="s">
        <v>40</v>
      </c>
      <c r="O325" s="92"/>
      <c r="P325" s="245">
        <f>O325*H325</f>
        <v>0</v>
      </c>
      <c r="Q325" s="245">
        <v>0</v>
      </c>
      <c r="R325" s="245">
        <f>Q325*H325</f>
        <v>0</v>
      </c>
      <c r="S325" s="245">
        <v>0</v>
      </c>
      <c r="T325" s="24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7" t="s">
        <v>214</v>
      </c>
      <c r="AT325" s="247" t="s">
        <v>144</v>
      </c>
      <c r="AU325" s="247" t="s">
        <v>83</v>
      </c>
      <c r="AY325" s="17" t="s">
        <v>141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7" t="s">
        <v>149</v>
      </c>
      <c r="BK325" s="248">
        <f>ROUND(I325*H325,2)</f>
        <v>0</v>
      </c>
      <c r="BL325" s="17" t="s">
        <v>214</v>
      </c>
      <c r="BM325" s="247" t="s">
        <v>702</v>
      </c>
    </row>
    <row r="326" s="2" customFormat="1" ht="16.5" customHeight="1">
      <c r="A326" s="38"/>
      <c r="B326" s="39"/>
      <c r="C326" s="249" t="s">
        <v>703</v>
      </c>
      <c r="D326" s="249" t="s">
        <v>162</v>
      </c>
      <c r="E326" s="250" t="s">
        <v>704</v>
      </c>
      <c r="F326" s="251" t="s">
        <v>705</v>
      </c>
      <c r="G326" s="252" t="s">
        <v>147</v>
      </c>
      <c r="H326" s="253">
        <v>0.037999999999999999</v>
      </c>
      <c r="I326" s="254"/>
      <c r="J326" s="255">
        <f>ROUND(I326*H326,2)</f>
        <v>0</v>
      </c>
      <c r="K326" s="251" t="s">
        <v>148</v>
      </c>
      <c r="L326" s="256"/>
      <c r="M326" s="257" t="s">
        <v>1</v>
      </c>
      <c r="N326" s="258" t="s">
        <v>40</v>
      </c>
      <c r="O326" s="92"/>
      <c r="P326" s="245">
        <f>O326*H326</f>
        <v>0</v>
      </c>
      <c r="Q326" s="245">
        <v>0.55000000000000004</v>
      </c>
      <c r="R326" s="245">
        <f>Q326*H326</f>
        <v>0.020900000000000002</v>
      </c>
      <c r="S326" s="245">
        <v>0</v>
      </c>
      <c r="T326" s="24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7" t="s">
        <v>278</v>
      </c>
      <c r="AT326" s="247" t="s">
        <v>162</v>
      </c>
      <c r="AU326" s="247" t="s">
        <v>83</v>
      </c>
      <c r="AY326" s="17" t="s">
        <v>141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17" t="s">
        <v>149</v>
      </c>
      <c r="BK326" s="248">
        <f>ROUND(I326*H326,2)</f>
        <v>0</v>
      </c>
      <c r="BL326" s="17" t="s">
        <v>214</v>
      </c>
      <c r="BM326" s="247" t="s">
        <v>706</v>
      </c>
    </row>
    <row r="327" s="2" customFormat="1" ht="16.5" customHeight="1">
      <c r="A327" s="38"/>
      <c r="B327" s="39"/>
      <c r="C327" s="249" t="s">
        <v>707</v>
      </c>
      <c r="D327" s="249" t="s">
        <v>162</v>
      </c>
      <c r="E327" s="250" t="s">
        <v>670</v>
      </c>
      <c r="F327" s="251" t="s">
        <v>671</v>
      </c>
      <c r="G327" s="252" t="s">
        <v>147</v>
      </c>
      <c r="H327" s="253">
        <v>0.35999999999999999</v>
      </c>
      <c r="I327" s="254"/>
      <c r="J327" s="255">
        <f>ROUND(I327*H327,2)</f>
        <v>0</v>
      </c>
      <c r="K327" s="251" t="s">
        <v>148</v>
      </c>
      <c r="L327" s="256"/>
      <c r="M327" s="257" t="s">
        <v>1</v>
      </c>
      <c r="N327" s="258" t="s">
        <v>40</v>
      </c>
      <c r="O327" s="92"/>
      <c r="P327" s="245">
        <f>O327*H327</f>
        <v>0</v>
      </c>
      <c r="Q327" s="245">
        <v>0.5</v>
      </c>
      <c r="R327" s="245">
        <f>Q327*H327</f>
        <v>0.17999999999999999</v>
      </c>
      <c r="S327" s="245">
        <v>0</v>
      </c>
      <c r="T327" s="24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7" t="s">
        <v>278</v>
      </c>
      <c r="AT327" s="247" t="s">
        <v>162</v>
      </c>
      <c r="AU327" s="247" t="s">
        <v>83</v>
      </c>
      <c r="AY327" s="17" t="s">
        <v>141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7" t="s">
        <v>149</v>
      </c>
      <c r="BK327" s="248">
        <f>ROUND(I327*H327,2)</f>
        <v>0</v>
      </c>
      <c r="BL327" s="17" t="s">
        <v>214</v>
      </c>
      <c r="BM327" s="247" t="s">
        <v>708</v>
      </c>
    </row>
    <row r="328" s="2" customFormat="1" ht="16.5" customHeight="1">
      <c r="A328" s="38"/>
      <c r="B328" s="39"/>
      <c r="C328" s="249" t="s">
        <v>709</v>
      </c>
      <c r="D328" s="249" t="s">
        <v>162</v>
      </c>
      <c r="E328" s="250" t="s">
        <v>710</v>
      </c>
      <c r="F328" s="251" t="s">
        <v>711</v>
      </c>
      <c r="G328" s="252" t="s">
        <v>147</v>
      </c>
      <c r="H328" s="253">
        <v>0.11500000000000001</v>
      </c>
      <c r="I328" s="254"/>
      <c r="J328" s="255">
        <f>ROUND(I328*H328,2)</f>
        <v>0</v>
      </c>
      <c r="K328" s="251" t="s">
        <v>148</v>
      </c>
      <c r="L328" s="256"/>
      <c r="M328" s="257" t="s">
        <v>1</v>
      </c>
      <c r="N328" s="258" t="s">
        <v>40</v>
      </c>
      <c r="O328" s="92"/>
      <c r="P328" s="245">
        <f>O328*H328</f>
        <v>0</v>
      </c>
      <c r="Q328" s="245">
        <v>0.5</v>
      </c>
      <c r="R328" s="245">
        <f>Q328*H328</f>
        <v>0.057500000000000002</v>
      </c>
      <c r="S328" s="245">
        <v>0</v>
      </c>
      <c r="T328" s="24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7" t="s">
        <v>278</v>
      </c>
      <c r="AT328" s="247" t="s">
        <v>162</v>
      </c>
      <c r="AU328" s="247" t="s">
        <v>83</v>
      </c>
      <c r="AY328" s="17" t="s">
        <v>141</v>
      </c>
      <c r="BE328" s="248">
        <f>IF(N328="základní",J328,0)</f>
        <v>0</v>
      </c>
      <c r="BF328" s="248">
        <f>IF(N328="snížená",J328,0)</f>
        <v>0</v>
      </c>
      <c r="BG328" s="248">
        <f>IF(N328="zákl. přenesená",J328,0)</f>
        <v>0</v>
      </c>
      <c r="BH328" s="248">
        <f>IF(N328="sníž. přenesená",J328,0)</f>
        <v>0</v>
      </c>
      <c r="BI328" s="248">
        <f>IF(N328="nulová",J328,0)</f>
        <v>0</v>
      </c>
      <c r="BJ328" s="17" t="s">
        <v>149</v>
      </c>
      <c r="BK328" s="248">
        <f>ROUND(I328*H328,2)</f>
        <v>0</v>
      </c>
      <c r="BL328" s="17" t="s">
        <v>214</v>
      </c>
      <c r="BM328" s="247" t="s">
        <v>712</v>
      </c>
    </row>
    <row r="329" s="2" customFormat="1" ht="16.5" customHeight="1">
      <c r="A329" s="38"/>
      <c r="B329" s="39"/>
      <c r="C329" s="249" t="s">
        <v>713</v>
      </c>
      <c r="D329" s="249" t="s">
        <v>162</v>
      </c>
      <c r="E329" s="250" t="s">
        <v>690</v>
      </c>
      <c r="F329" s="251" t="s">
        <v>691</v>
      </c>
      <c r="G329" s="252" t="s">
        <v>147</v>
      </c>
      <c r="H329" s="253">
        <v>0.075999999999999998</v>
      </c>
      <c r="I329" s="254"/>
      <c r="J329" s="255">
        <f>ROUND(I329*H329,2)</f>
        <v>0</v>
      </c>
      <c r="K329" s="251" t="s">
        <v>148</v>
      </c>
      <c r="L329" s="256"/>
      <c r="M329" s="257" t="s">
        <v>1</v>
      </c>
      <c r="N329" s="258" t="s">
        <v>40</v>
      </c>
      <c r="O329" s="92"/>
      <c r="P329" s="245">
        <f>O329*H329</f>
        <v>0</v>
      </c>
      <c r="Q329" s="245">
        <v>0.55000000000000004</v>
      </c>
      <c r="R329" s="245">
        <f>Q329*H329</f>
        <v>0.041800000000000004</v>
      </c>
      <c r="S329" s="245">
        <v>0</v>
      </c>
      <c r="T329" s="24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7" t="s">
        <v>278</v>
      </c>
      <c r="AT329" s="247" t="s">
        <v>162</v>
      </c>
      <c r="AU329" s="247" t="s">
        <v>83</v>
      </c>
      <c r="AY329" s="17" t="s">
        <v>141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7" t="s">
        <v>149</v>
      </c>
      <c r="BK329" s="248">
        <f>ROUND(I329*H329,2)</f>
        <v>0</v>
      </c>
      <c r="BL329" s="17" t="s">
        <v>214</v>
      </c>
      <c r="BM329" s="247" t="s">
        <v>714</v>
      </c>
    </row>
    <row r="330" s="2" customFormat="1" ht="16.5" customHeight="1">
      <c r="A330" s="38"/>
      <c r="B330" s="39"/>
      <c r="C330" s="249" t="s">
        <v>715</v>
      </c>
      <c r="D330" s="249" t="s">
        <v>162</v>
      </c>
      <c r="E330" s="250" t="s">
        <v>716</v>
      </c>
      <c r="F330" s="251" t="s">
        <v>717</v>
      </c>
      <c r="G330" s="252" t="s">
        <v>153</v>
      </c>
      <c r="H330" s="253">
        <v>30.143999999999998</v>
      </c>
      <c r="I330" s="254"/>
      <c r="J330" s="255">
        <f>ROUND(I330*H330,2)</f>
        <v>0</v>
      </c>
      <c r="K330" s="251" t="s">
        <v>148</v>
      </c>
      <c r="L330" s="256"/>
      <c r="M330" s="257" t="s">
        <v>1</v>
      </c>
      <c r="N330" s="258" t="s">
        <v>40</v>
      </c>
      <c r="O330" s="92"/>
      <c r="P330" s="245">
        <f>O330*H330</f>
        <v>0</v>
      </c>
      <c r="Q330" s="245">
        <v>0.014500000000000001</v>
      </c>
      <c r="R330" s="245">
        <f>Q330*H330</f>
        <v>0.43708799999999998</v>
      </c>
      <c r="S330" s="245">
        <v>0</v>
      </c>
      <c r="T330" s="24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7" t="s">
        <v>278</v>
      </c>
      <c r="AT330" s="247" t="s">
        <v>162</v>
      </c>
      <c r="AU330" s="247" t="s">
        <v>83</v>
      </c>
      <c r="AY330" s="17" t="s">
        <v>141</v>
      </c>
      <c r="BE330" s="248">
        <f>IF(N330="základní",J330,0)</f>
        <v>0</v>
      </c>
      <c r="BF330" s="248">
        <f>IF(N330="snížená",J330,0)</f>
        <v>0</v>
      </c>
      <c r="BG330" s="248">
        <f>IF(N330="zákl. přenesená",J330,0)</f>
        <v>0</v>
      </c>
      <c r="BH330" s="248">
        <f>IF(N330="sníž. přenesená",J330,0)</f>
        <v>0</v>
      </c>
      <c r="BI330" s="248">
        <f>IF(N330="nulová",J330,0)</f>
        <v>0</v>
      </c>
      <c r="BJ330" s="17" t="s">
        <v>149</v>
      </c>
      <c r="BK330" s="248">
        <f>ROUND(I330*H330,2)</f>
        <v>0</v>
      </c>
      <c r="BL330" s="17" t="s">
        <v>214</v>
      </c>
      <c r="BM330" s="247" t="s">
        <v>718</v>
      </c>
    </row>
    <row r="331" s="2" customFormat="1" ht="21.75" customHeight="1">
      <c r="A331" s="38"/>
      <c r="B331" s="39"/>
      <c r="C331" s="236" t="s">
        <v>719</v>
      </c>
      <c r="D331" s="236" t="s">
        <v>144</v>
      </c>
      <c r="E331" s="237" t="s">
        <v>720</v>
      </c>
      <c r="F331" s="238" t="s">
        <v>721</v>
      </c>
      <c r="G331" s="239" t="s">
        <v>177</v>
      </c>
      <c r="H331" s="240">
        <v>121.5</v>
      </c>
      <c r="I331" s="241"/>
      <c r="J331" s="242">
        <f>ROUND(I331*H331,2)</f>
        <v>0</v>
      </c>
      <c r="K331" s="238" t="s">
        <v>148</v>
      </c>
      <c r="L331" s="44"/>
      <c r="M331" s="243" t="s">
        <v>1</v>
      </c>
      <c r="N331" s="244" t="s">
        <v>40</v>
      </c>
      <c r="O331" s="92"/>
      <c r="P331" s="245">
        <f>O331*H331</f>
        <v>0</v>
      </c>
      <c r="Q331" s="245">
        <v>0</v>
      </c>
      <c r="R331" s="245">
        <f>Q331*H331</f>
        <v>0</v>
      </c>
      <c r="S331" s="245">
        <v>0</v>
      </c>
      <c r="T331" s="24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7" t="s">
        <v>214</v>
      </c>
      <c r="AT331" s="247" t="s">
        <v>144</v>
      </c>
      <c r="AU331" s="247" t="s">
        <v>83</v>
      </c>
      <c r="AY331" s="17" t="s">
        <v>141</v>
      </c>
      <c r="BE331" s="248">
        <f>IF(N331="základní",J331,0)</f>
        <v>0</v>
      </c>
      <c r="BF331" s="248">
        <f>IF(N331="snížená",J331,0)</f>
        <v>0</v>
      </c>
      <c r="BG331" s="248">
        <f>IF(N331="zákl. přenesená",J331,0)</f>
        <v>0</v>
      </c>
      <c r="BH331" s="248">
        <f>IF(N331="sníž. přenesená",J331,0)</f>
        <v>0</v>
      </c>
      <c r="BI331" s="248">
        <f>IF(N331="nulová",J331,0)</f>
        <v>0</v>
      </c>
      <c r="BJ331" s="17" t="s">
        <v>149</v>
      </c>
      <c r="BK331" s="248">
        <f>ROUND(I331*H331,2)</f>
        <v>0</v>
      </c>
      <c r="BL331" s="17" t="s">
        <v>214</v>
      </c>
      <c r="BM331" s="247" t="s">
        <v>722</v>
      </c>
    </row>
    <row r="332" s="2" customFormat="1" ht="16.5" customHeight="1">
      <c r="A332" s="38"/>
      <c r="B332" s="39"/>
      <c r="C332" s="249" t="s">
        <v>723</v>
      </c>
      <c r="D332" s="249" t="s">
        <v>162</v>
      </c>
      <c r="E332" s="250" t="s">
        <v>724</v>
      </c>
      <c r="F332" s="251" t="s">
        <v>725</v>
      </c>
      <c r="G332" s="252" t="s">
        <v>147</v>
      </c>
      <c r="H332" s="253">
        <v>2.347</v>
      </c>
      <c r="I332" s="254"/>
      <c r="J332" s="255">
        <f>ROUND(I332*H332,2)</f>
        <v>0</v>
      </c>
      <c r="K332" s="251" t="s">
        <v>148</v>
      </c>
      <c r="L332" s="256"/>
      <c r="M332" s="257" t="s">
        <v>1</v>
      </c>
      <c r="N332" s="258" t="s">
        <v>40</v>
      </c>
      <c r="O332" s="92"/>
      <c r="P332" s="245">
        <f>O332*H332</f>
        <v>0</v>
      </c>
      <c r="Q332" s="245">
        <v>0.55000000000000004</v>
      </c>
      <c r="R332" s="245">
        <f>Q332*H332</f>
        <v>1.2908500000000001</v>
      </c>
      <c r="S332" s="245">
        <v>0</v>
      </c>
      <c r="T332" s="24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7" t="s">
        <v>278</v>
      </c>
      <c r="AT332" s="247" t="s">
        <v>162</v>
      </c>
      <c r="AU332" s="247" t="s">
        <v>83</v>
      </c>
      <c r="AY332" s="17" t="s">
        <v>141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7" t="s">
        <v>149</v>
      </c>
      <c r="BK332" s="248">
        <f>ROUND(I332*H332,2)</f>
        <v>0</v>
      </c>
      <c r="BL332" s="17" t="s">
        <v>214</v>
      </c>
      <c r="BM332" s="247" t="s">
        <v>726</v>
      </c>
    </row>
    <row r="333" s="2" customFormat="1" ht="16.5" customHeight="1">
      <c r="A333" s="38"/>
      <c r="B333" s="39"/>
      <c r="C333" s="236" t="s">
        <v>727</v>
      </c>
      <c r="D333" s="236" t="s">
        <v>144</v>
      </c>
      <c r="E333" s="237" t="s">
        <v>728</v>
      </c>
      <c r="F333" s="238" t="s">
        <v>729</v>
      </c>
      <c r="G333" s="239" t="s">
        <v>165</v>
      </c>
      <c r="H333" s="240">
        <v>9</v>
      </c>
      <c r="I333" s="241"/>
      <c r="J333" s="242">
        <f>ROUND(I333*H333,2)</f>
        <v>0</v>
      </c>
      <c r="K333" s="238" t="s">
        <v>148</v>
      </c>
      <c r="L333" s="44"/>
      <c r="M333" s="243" t="s">
        <v>1</v>
      </c>
      <c r="N333" s="244" t="s">
        <v>40</v>
      </c>
      <c r="O333" s="92"/>
      <c r="P333" s="245">
        <f>O333*H333</f>
        <v>0</v>
      </c>
      <c r="Q333" s="245">
        <v>0</v>
      </c>
      <c r="R333" s="245">
        <f>Q333*H333</f>
        <v>0</v>
      </c>
      <c r="S333" s="245">
        <v>0.20000000000000001</v>
      </c>
      <c r="T333" s="246">
        <f>S333*H333</f>
        <v>1.8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7" t="s">
        <v>214</v>
      </c>
      <c r="AT333" s="247" t="s">
        <v>144</v>
      </c>
      <c r="AU333" s="247" t="s">
        <v>83</v>
      </c>
      <c r="AY333" s="17" t="s">
        <v>141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7" t="s">
        <v>149</v>
      </c>
      <c r="BK333" s="248">
        <f>ROUND(I333*H333,2)</f>
        <v>0</v>
      </c>
      <c r="BL333" s="17" t="s">
        <v>214</v>
      </c>
      <c r="BM333" s="247" t="s">
        <v>730</v>
      </c>
    </row>
    <row r="334" s="2" customFormat="1" ht="16.5" customHeight="1">
      <c r="A334" s="38"/>
      <c r="B334" s="39"/>
      <c r="C334" s="236" t="s">
        <v>731</v>
      </c>
      <c r="D334" s="236" t="s">
        <v>144</v>
      </c>
      <c r="E334" s="237" t="s">
        <v>732</v>
      </c>
      <c r="F334" s="238" t="s">
        <v>733</v>
      </c>
      <c r="G334" s="239" t="s">
        <v>165</v>
      </c>
      <c r="H334" s="240">
        <v>6</v>
      </c>
      <c r="I334" s="241"/>
      <c r="J334" s="242">
        <f>ROUND(I334*H334,2)</f>
        <v>0</v>
      </c>
      <c r="K334" s="238" t="s">
        <v>148</v>
      </c>
      <c r="L334" s="44"/>
      <c r="M334" s="243" t="s">
        <v>1</v>
      </c>
      <c r="N334" s="244" t="s">
        <v>40</v>
      </c>
      <c r="O334" s="92"/>
      <c r="P334" s="245">
        <f>O334*H334</f>
        <v>0</v>
      </c>
      <c r="Q334" s="245">
        <v>0.015599999999999999</v>
      </c>
      <c r="R334" s="245">
        <f>Q334*H334</f>
        <v>0.093599999999999989</v>
      </c>
      <c r="S334" s="245">
        <v>0</v>
      </c>
      <c r="T334" s="24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7" t="s">
        <v>214</v>
      </c>
      <c r="AT334" s="247" t="s">
        <v>144</v>
      </c>
      <c r="AU334" s="247" t="s">
        <v>83</v>
      </c>
      <c r="AY334" s="17" t="s">
        <v>141</v>
      </c>
      <c r="BE334" s="248">
        <f>IF(N334="základní",J334,0)</f>
        <v>0</v>
      </c>
      <c r="BF334" s="248">
        <f>IF(N334="snížená",J334,0)</f>
        <v>0</v>
      </c>
      <c r="BG334" s="248">
        <f>IF(N334="zákl. přenesená",J334,0)</f>
        <v>0</v>
      </c>
      <c r="BH334" s="248">
        <f>IF(N334="sníž. přenesená",J334,0)</f>
        <v>0</v>
      </c>
      <c r="BI334" s="248">
        <f>IF(N334="nulová",J334,0)</f>
        <v>0</v>
      </c>
      <c r="BJ334" s="17" t="s">
        <v>149</v>
      </c>
      <c r="BK334" s="248">
        <f>ROUND(I334*H334,2)</f>
        <v>0</v>
      </c>
      <c r="BL334" s="17" t="s">
        <v>214</v>
      </c>
      <c r="BM334" s="247" t="s">
        <v>734</v>
      </c>
    </row>
    <row r="335" s="2" customFormat="1" ht="21.75" customHeight="1">
      <c r="A335" s="38"/>
      <c r="B335" s="39"/>
      <c r="C335" s="236" t="s">
        <v>735</v>
      </c>
      <c r="D335" s="236" t="s">
        <v>144</v>
      </c>
      <c r="E335" s="237" t="s">
        <v>736</v>
      </c>
      <c r="F335" s="238" t="s">
        <v>737</v>
      </c>
      <c r="G335" s="239" t="s">
        <v>147</v>
      </c>
      <c r="H335" s="240">
        <v>90.543000000000006</v>
      </c>
      <c r="I335" s="241"/>
      <c r="J335" s="242">
        <f>ROUND(I335*H335,2)</f>
        <v>0</v>
      </c>
      <c r="K335" s="238" t="s">
        <v>148</v>
      </c>
      <c r="L335" s="44"/>
      <c r="M335" s="243" t="s">
        <v>1</v>
      </c>
      <c r="N335" s="244" t="s">
        <v>40</v>
      </c>
      <c r="O335" s="92"/>
      <c r="P335" s="245">
        <f>O335*H335</f>
        <v>0</v>
      </c>
      <c r="Q335" s="245">
        <v>0.023369999999999998</v>
      </c>
      <c r="R335" s="245">
        <f>Q335*H335</f>
        <v>2.1159899100000001</v>
      </c>
      <c r="S335" s="245">
        <v>0</v>
      </c>
      <c r="T335" s="24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7" t="s">
        <v>214</v>
      </c>
      <c r="AT335" s="247" t="s">
        <v>144</v>
      </c>
      <c r="AU335" s="247" t="s">
        <v>83</v>
      </c>
      <c r="AY335" s="17" t="s">
        <v>141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7" t="s">
        <v>149</v>
      </c>
      <c r="BK335" s="248">
        <f>ROUND(I335*H335,2)</f>
        <v>0</v>
      </c>
      <c r="BL335" s="17" t="s">
        <v>214</v>
      </c>
      <c r="BM335" s="247" t="s">
        <v>738</v>
      </c>
    </row>
    <row r="336" s="2" customFormat="1" ht="16.5" customHeight="1">
      <c r="A336" s="38"/>
      <c r="B336" s="39"/>
      <c r="C336" s="236" t="s">
        <v>739</v>
      </c>
      <c r="D336" s="236" t="s">
        <v>144</v>
      </c>
      <c r="E336" s="237" t="s">
        <v>740</v>
      </c>
      <c r="F336" s="238" t="s">
        <v>741</v>
      </c>
      <c r="G336" s="239" t="s">
        <v>177</v>
      </c>
      <c r="H336" s="240">
        <v>934.20000000000005</v>
      </c>
      <c r="I336" s="241"/>
      <c r="J336" s="242">
        <f>ROUND(I336*H336,2)</f>
        <v>0</v>
      </c>
      <c r="K336" s="238" t="s">
        <v>148</v>
      </c>
      <c r="L336" s="44"/>
      <c r="M336" s="243" t="s">
        <v>1</v>
      </c>
      <c r="N336" s="244" t="s">
        <v>40</v>
      </c>
      <c r="O336" s="92"/>
      <c r="P336" s="245">
        <f>O336*H336</f>
        <v>0</v>
      </c>
      <c r="Q336" s="245">
        <v>0</v>
      </c>
      <c r="R336" s="245">
        <f>Q336*H336</f>
        <v>0</v>
      </c>
      <c r="S336" s="245">
        <v>0</v>
      </c>
      <c r="T336" s="24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7" t="s">
        <v>214</v>
      </c>
      <c r="AT336" s="247" t="s">
        <v>144</v>
      </c>
      <c r="AU336" s="247" t="s">
        <v>83</v>
      </c>
      <c r="AY336" s="17" t="s">
        <v>141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7" t="s">
        <v>149</v>
      </c>
      <c r="BK336" s="248">
        <f>ROUND(I336*H336,2)</f>
        <v>0</v>
      </c>
      <c r="BL336" s="17" t="s">
        <v>214</v>
      </c>
      <c r="BM336" s="247" t="s">
        <v>742</v>
      </c>
    </row>
    <row r="337" s="2" customFormat="1" ht="16.5" customHeight="1">
      <c r="A337" s="38"/>
      <c r="B337" s="39"/>
      <c r="C337" s="249" t="s">
        <v>743</v>
      </c>
      <c r="D337" s="249" t="s">
        <v>162</v>
      </c>
      <c r="E337" s="250" t="s">
        <v>744</v>
      </c>
      <c r="F337" s="251" t="s">
        <v>745</v>
      </c>
      <c r="G337" s="252" t="s">
        <v>147</v>
      </c>
      <c r="H337" s="253">
        <v>5.2649999999999997</v>
      </c>
      <c r="I337" s="254"/>
      <c r="J337" s="255">
        <f>ROUND(I337*H337,2)</f>
        <v>0</v>
      </c>
      <c r="K337" s="251" t="s">
        <v>148</v>
      </c>
      <c r="L337" s="256"/>
      <c r="M337" s="257" t="s">
        <v>1</v>
      </c>
      <c r="N337" s="258" t="s">
        <v>40</v>
      </c>
      <c r="O337" s="92"/>
      <c r="P337" s="245">
        <f>O337*H337</f>
        <v>0</v>
      </c>
      <c r="Q337" s="245">
        <v>0.5</v>
      </c>
      <c r="R337" s="245">
        <f>Q337*H337</f>
        <v>2.6324999999999998</v>
      </c>
      <c r="S337" s="245">
        <v>0</v>
      </c>
      <c r="T337" s="24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7" t="s">
        <v>278</v>
      </c>
      <c r="AT337" s="247" t="s">
        <v>162</v>
      </c>
      <c r="AU337" s="247" t="s">
        <v>83</v>
      </c>
      <c r="AY337" s="17" t="s">
        <v>141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7" t="s">
        <v>149</v>
      </c>
      <c r="BK337" s="248">
        <f>ROUND(I337*H337,2)</f>
        <v>0</v>
      </c>
      <c r="BL337" s="17" t="s">
        <v>214</v>
      </c>
      <c r="BM337" s="247" t="s">
        <v>746</v>
      </c>
    </row>
    <row r="338" s="2" customFormat="1" ht="21.75" customHeight="1">
      <c r="A338" s="38"/>
      <c r="B338" s="39"/>
      <c r="C338" s="236" t="s">
        <v>747</v>
      </c>
      <c r="D338" s="236" t="s">
        <v>144</v>
      </c>
      <c r="E338" s="237" t="s">
        <v>748</v>
      </c>
      <c r="F338" s="238" t="s">
        <v>749</v>
      </c>
      <c r="G338" s="239" t="s">
        <v>153</v>
      </c>
      <c r="H338" s="240">
        <v>65.394000000000005</v>
      </c>
      <c r="I338" s="241"/>
      <c r="J338" s="242">
        <f>ROUND(I338*H338,2)</f>
        <v>0</v>
      </c>
      <c r="K338" s="238" t="s">
        <v>148</v>
      </c>
      <c r="L338" s="44"/>
      <c r="M338" s="243" t="s">
        <v>1</v>
      </c>
      <c r="N338" s="244" t="s">
        <v>40</v>
      </c>
      <c r="O338" s="92"/>
      <c r="P338" s="245">
        <f>O338*H338</f>
        <v>0</v>
      </c>
      <c r="Q338" s="245">
        <v>0.00020000000000000001</v>
      </c>
      <c r="R338" s="245">
        <f>Q338*H338</f>
        <v>0.013078800000000002</v>
      </c>
      <c r="S338" s="245">
        <v>0</v>
      </c>
      <c r="T338" s="24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7" t="s">
        <v>214</v>
      </c>
      <c r="AT338" s="247" t="s">
        <v>144</v>
      </c>
      <c r="AU338" s="247" t="s">
        <v>83</v>
      </c>
      <c r="AY338" s="17" t="s">
        <v>141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17" t="s">
        <v>149</v>
      </c>
      <c r="BK338" s="248">
        <f>ROUND(I338*H338,2)</f>
        <v>0</v>
      </c>
      <c r="BL338" s="17" t="s">
        <v>214</v>
      </c>
      <c r="BM338" s="247" t="s">
        <v>750</v>
      </c>
    </row>
    <row r="339" s="2" customFormat="1" ht="21.75" customHeight="1">
      <c r="A339" s="38"/>
      <c r="B339" s="39"/>
      <c r="C339" s="236" t="s">
        <v>751</v>
      </c>
      <c r="D339" s="236" t="s">
        <v>144</v>
      </c>
      <c r="E339" s="237" t="s">
        <v>752</v>
      </c>
      <c r="F339" s="238" t="s">
        <v>753</v>
      </c>
      <c r="G339" s="239" t="s">
        <v>436</v>
      </c>
      <c r="H339" s="240">
        <v>51.372</v>
      </c>
      <c r="I339" s="241"/>
      <c r="J339" s="242">
        <f>ROUND(I339*H339,2)</f>
        <v>0</v>
      </c>
      <c r="K339" s="238" t="s">
        <v>148</v>
      </c>
      <c r="L339" s="44"/>
      <c r="M339" s="243" t="s">
        <v>1</v>
      </c>
      <c r="N339" s="244" t="s">
        <v>40</v>
      </c>
      <c r="O339" s="92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7" t="s">
        <v>214</v>
      </c>
      <c r="AT339" s="247" t="s">
        <v>144</v>
      </c>
      <c r="AU339" s="247" t="s">
        <v>83</v>
      </c>
      <c r="AY339" s="17" t="s">
        <v>141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7" t="s">
        <v>149</v>
      </c>
      <c r="BK339" s="248">
        <f>ROUND(I339*H339,2)</f>
        <v>0</v>
      </c>
      <c r="BL339" s="17" t="s">
        <v>214</v>
      </c>
      <c r="BM339" s="247" t="s">
        <v>754</v>
      </c>
    </row>
    <row r="340" s="12" customFormat="1" ht="22.8" customHeight="1">
      <c r="A340" s="12"/>
      <c r="B340" s="220"/>
      <c r="C340" s="221"/>
      <c r="D340" s="222" t="s">
        <v>72</v>
      </c>
      <c r="E340" s="234" t="s">
        <v>755</v>
      </c>
      <c r="F340" s="234" t="s">
        <v>756</v>
      </c>
      <c r="G340" s="221"/>
      <c r="H340" s="221"/>
      <c r="I340" s="224"/>
      <c r="J340" s="235">
        <f>BK340</f>
        <v>0</v>
      </c>
      <c r="K340" s="221"/>
      <c r="L340" s="226"/>
      <c r="M340" s="227"/>
      <c r="N340" s="228"/>
      <c r="O340" s="228"/>
      <c r="P340" s="229">
        <f>SUM(P341:P483)</f>
        <v>0</v>
      </c>
      <c r="Q340" s="228"/>
      <c r="R340" s="229">
        <f>SUM(R341:R483)</f>
        <v>8.5989267399999996</v>
      </c>
      <c r="S340" s="228"/>
      <c r="T340" s="230">
        <f>SUM(T341:T483)</f>
        <v>5.8154492000000007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31" t="s">
        <v>83</v>
      </c>
      <c r="AT340" s="232" t="s">
        <v>72</v>
      </c>
      <c r="AU340" s="232" t="s">
        <v>81</v>
      </c>
      <c r="AY340" s="231" t="s">
        <v>141</v>
      </c>
      <c r="BK340" s="233">
        <f>SUM(BK341:BK483)</f>
        <v>0</v>
      </c>
    </row>
    <row r="341" s="2" customFormat="1" ht="16.5" customHeight="1">
      <c r="A341" s="38"/>
      <c r="B341" s="39"/>
      <c r="C341" s="236" t="s">
        <v>757</v>
      </c>
      <c r="D341" s="236" t="s">
        <v>144</v>
      </c>
      <c r="E341" s="237" t="s">
        <v>758</v>
      </c>
      <c r="F341" s="238" t="s">
        <v>759</v>
      </c>
      <c r="G341" s="239" t="s">
        <v>177</v>
      </c>
      <c r="H341" s="240">
        <v>193.64500000000001</v>
      </c>
      <c r="I341" s="241"/>
      <c r="J341" s="242">
        <f>ROUND(I341*H341,2)</f>
        <v>0</v>
      </c>
      <c r="K341" s="238" t="s">
        <v>148</v>
      </c>
      <c r="L341" s="44"/>
      <c r="M341" s="243" t="s">
        <v>1</v>
      </c>
      <c r="N341" s="244" t="s">
        <v>40</v>
      </c>
      <c r="O341" s="92"/>
      <c r="P341" s="245">
        <f>O341*H341</f>
        <v>0</v>
      </c>
      <c r="Q341" s="245">
        <v>0</v>
      </c>
      <c r="R341" s="245">
        <f>Q341*H341</f>
        <v>0</v>
      </c>
      <c r="S341" s="245">
        <v>0.0017600000000000001</v>
      </c>
      <c r="T341" s="246">
        <f>S341*H341</f>
        <v>0.34081520000000004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7" t="s">
        <v>214</v>
      </c>
      <c r="AT341" s="247" t="s">
        <v>144</v>
      </c>
      <c r="AU341" s="247" t="s">
        <v>83</v>
      </c>
      <c r="AY341" s="17" t="s">
        <v>141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17" t="s">
        <v>149</v>
      </c>
      <c r="BK341" s="248">
        <f>ROUND(I341*H341,2)</f>
        <v>0</v>
      </c>
      <c r="BL341" s="17" t="s">
        <v>214</v>
      </c>
      <c r="BM341" s="247" t="s">
        <v>760</v>
      </c>
    </row>
    <row r="342" s="2" customFormat="1" ht="16.5" customHeight="1">
      <c r="A342" s="38"/>
      <c r="B342" s="39"/>
      <c r="C342" s="236" t="s">
        <v>761</v>
      </c>
      <c r="D342" s="236" t="s">
        <v>144</v>
      </c>
      <c r="E342" s="237" t="s">
        <v>762</v>
      </c>
      <c r="F342" s="238" t="s">
        <v>763</v>
      </c>
      <c r="G342" s="239" t="s">
        <v>153</v>
      </c>
      <c r="H342" s="240">
        <v>468.54000000000002</v>
      </c>
      <c r="I342" s="241"/>
      <c r="J342" s="242">
        <f>ROUND(I342*H342,2)</f>
        <v>0</v>
      </c>
      <c r="K342" s="238" t="s">
        <v>148</v>
      </c>
      <c r="L342" s="44"/>
      <c r="M342" s="243" t="s">
        <v>1</v>
      </c>
      <c r="N342" s="244" t="s">
        <v>40</v>
      </c>
      <c r="O342" s="92"/>
      <c r="P342" s="245">
        <f>O342*H342</f>
        <v>0</v>
      </c>
      <c r="Q342" s="245">
        <v>0</v>
      </c>
      <c r="R342" s="245">
        <f>Q342*H342</f>
        <v>0</v>
      </c>
      <c r="S342" s="245">
        <v>0.00594</v>
      </c>
      <c r="T342" s="246">
        <f>S342*H342</f>
        <v>2.7831276000000003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7" t="s">
        <v>214</v>
      </c>
      <c r="AT342" s="247" t="s">
        <v>144</v>
      </c>
      <c r="AU342" s="247" t="s">
        <v>83</v>
      </c>
      <c r="AY342" s="17" t="s">
        <v>141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7" t="s">
        <v>149</v>
      </c>
      <c r="BK342" s="248">
        <f>ROUND(I342*H342,2)</f>
        <v>0</v>
      </c>
      <c r="BL342" s="17" t="s">
        <v>214</v>
      </c>
      <c r="BM342" s="247" t="s">
        <v>764</v>
      </c>
    </row>
    <row r="343" s="2" customFormat="1" ht="21.75" customHeight="1">
      <c r="A343" s="38"/>
      <c r="B343" s="39"/>
      <c r="C343" s="236" t="s">
        <v>765</v>
      </c>
      <c r="D343" s="236" t="s">
        <v>144</v>
      </c>
      <c r="E343" s="237" t="s">
        <v>766</v>
      </c>
      <c r="F343" s="238" t="s">
        <v>767</v>
      </c>
      <c r="G343" s="239" t="s">
        <v>177</v>
      </c>
      <c r="H343" s="240">
        <v>231.64500000000001</v>
      </c>
      <c r="I343" s="241"/>
      <c r="J343" s="242">
        <f>ROUND(I343*H343,2)</f>
        <v>0</v>
      </c>
      <c r="K343" s="238" t="s">
        <v>148</v>
      </c>
      <c r="L343" s="44"/>
      <c r="M343" s="243" t="s">
        <v>1</v>
      </c>
      <c r="N343" s="244" t="s">
        <v>40</v>
      </c>
      <c r="O343" s="92"/>
      <c r="P343" s="245">
        <f>O343*H343</f>
        <v>0</v>
      </c>
      <c r="Q343" s="245">
        <v>0</v>
      </c>
      <c r="R343" s="245">
        <f>Q343*H343</f>
        <v>0</v>
      </c>
      <c r="S343" s="245">
        <v>0.0033800000000000002</v>
      </c>
      <c r="T343" s="246">
        <f>S343*H343</f>
        <v>0.78296010000000005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7" t="s">
        <v>214</v>
      </c>
      <c r="AT343" s="247" t="s">
        <v>144</v>
      </c>
      <c r="AU343" s="247" t="s">
        <v>83</v>
      </c>
      <c r="AY343" s="17" t="s">
        <v>141</v>
      </c>
      <c r="BE343" s="248">
        <f>IF(N343="základní",J343,0)</f>
        <v>0</v>
      </c>
      <c r="BF343" s="248">
        <f>IF(N343="snížená",J343,0)</f>
        <v>0</v>
      </c>
      <c r="BG343" s="248">
        <f>IF(N343="zákl. přenesená",J343,0)</f>
        <v>0</v>
      </c>
      <c r="BH343" s="248">
        <f>IF(N343="sníž. přenesená",J343,0)</f>
        <v>0</v>
      </c>
      <c r="BI343" s="248">
        <f>IF(N343="nulová",J343,0)</f>
        <v>0</v>
      </c>
      <c r="BJ343" s="17" t="s">
        <v>149</v>
      </c>
      <c r="BK343" s="248">
        <f>ROUND(I343*H343,2)</f>
        <v>0</v>
      </c>
      <c r="BL343" s="17" t="s">
        <v>214</v>
      </c>
      <c r="BM343" s="247" t="s">
        <v>768</v>
      </c>
    </row>
    <row r="344" s="2" customFormat="1" ht="16.5" customHeight="1">
      <c r="A344" s="38"/>
      <c r="B344" s="39"/>
      <c r="C344" s="236" t="s">
        <v>769</v>
      </c>
      <c r="D344" s="236" t="s">
        <v>144</v>
      </c>
      <c r="E344" s="237" t="s">
        <v>770</v>
      </c>
      <c r="F344" s="238" t="s">
        <v>771</v>
      </c>
      <c r="G344" s="239" t="s">
        <v>177</v>
      </c>
      <c r="H344" s="240">
        <v>73.700000000000003</v>
      </c>
      <c r="I344" s="241"/>
      <c r="J344" s="242">
        <f>ROUND(I344*H344,2)</f>
        <v>0</v>
      </c>
      <c r="K344" s="238" t="s">
        <v>148</v>
      </c>
      <c r="L344" s="44"/>
      <c r="M344" s="243" t="s">
        <v>1</v>
      </c>
      <c r="N344" s="244" t="s">
        <v>40</v>
      </c>
      <c r="O344" s="92"/>
      <c r="P344" s="245">
        <f>O344*H344</f>
        <v>0</v>
      </c>
      <c r="Q344" s="245">
        <v>0</v>
      </c>
      <c r="R344" s="245">
        <f>Q344*H344</f>
        <v>0</v>
      </c>
      <c r="S344" s="245">
        <v>0.00348</v>
      </c>
      <c r="T344" s="246">
        <f>S344*H344</f>
        <v>0.25647600000000004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7" t="s">
        <v>214</v>
      </c>
      <c r="AT344" s="247" t="s">
        <v>144</v>
      </c>
      <c r="AU344" s="247" t="s">
        <v>83</v>
      </c>
      <c r="AY344" s="17" t="s">
        <v>141</v>
      </c>
      <c r="BE344" s="248">
        <f>IF(N344="základní",J344,0)</f>
        <v>0</v>
      </c>
      <c r="BF344" s="248">
        <f>IF(N344="snížená",J344,0)</f>
        <v>0</v>
      </c>
      <c r="BG344" s="248">
        <f>IF(N344="zákl. přenesená",J344,0)</f>
        <v>0</v>
      </c>
      <c r="BH344" s="248">
        <f>IF(N344="sníž. přenesená",J344,0)</f>
        <v>0</v>
      </c>
      <c r="BI344" s="248">
        <f>IF(N344="nulová",J344,0)</f>
        <v>0</v>
      </c>
      <c r="BJ344" s="17" t="s">
        <v>149</v>
      </c>
      <c r="BK344" s="248">
        <f>ROUND(I344*H344,2)</f>
        <v>0</v>
      </c>
      <c r="BL344" s="17" t="s">
        <v>214</v>
      </c>
      <c r="BM344" s="247" t="s">
        <v>772</v>
      </c>
    </row>
    <row r="345" s="2" customFormat="1" ht="16.5" customHeight="1">
      <c r="A345" s="38"/>
      <c r="B345" s="39"/>
      <c r="C345" s="236" t="s">
        <v>773</v>
      </c>
      <c r="D345" s="236" t="s">
        <v>144</v>
      </c>
      <c r="E345" s="237" t="s">
        <v>774</v>
      </c>
      <c r="F345" s="238" t="s">
        <v>775</v>
      </c>
      <c r="G345" s="239" t="s">
        <v>177</v>
      </c>
      <c r="H345" s="240">
        <v>116.09999999999999</v>
      </c>
      <c r="I345" s="241"/>
      <c r="J345" s="242">
        <f>ROUND(I345*H345,2)</f>
        <v>0</v>
      </c>
      <c r="K345" s="238" t="s">
        <v>148</v>
      </c>
      <c r="L345" s="44"/>
      <c r="M345" s="243" t="s">
        <v>1</v>
      </c>
      <c r="N345" s="244" t="s">
        <v>40</v>
      </c>
      <c r="O345" s="92"/>
      <c r="P345" s="245">
        <f>O345*H345</f>
        <v>0</v>
      </c>
      <c r="Q345" s="245">
        <v>0</v>
      </c>
      <c r="R345" s="245">
        <f>Q345*H345</f>
        <v>0</v>
      </c>
      <c r="S345" s="245">
        <v>0.0016999999999999999</v>
      </c>
      <c r="T345" s="246">
        <f>S345*H345</f>
        <v>0.19736999999999999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7" t="s">
        <v>214</v>
      </c>
      <c r="AT345" s="247" t="s">
        <v>144</v>
      </c>
      <c r="AU345" s="247" t="s">
        <v>83</v>
      </c>
      <c r="AY345" s="17" t="s">
        <v>141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17" t="s">
        <v>149</v>
      </c>
      <c r="BK345" s="248">
        <f>ROUND(I345*H345,2)</f>
        <v>0</v>
      </c>
      <c r="BL345" s="17" t="s">
        <v>214</v>
      </c>
      <c r="BM345" s="247" t="s">
        <v>776</v>
      </c>
    </row>
    <row r="346" s="2" customFormat="1" ht="16.5" customHeight="1">
      <c r="A346" s="38"/>
      <c r="B346" s="39"/>
      <c r="C346" s="236" t="s">
        <v>777</v>
      </c>
      <c r="D346" s="236" t="s">
        <v>144</v>
      </c>
      <c r="E346" s="237" t="s">
        <v>778</v>
      </c>
      <c r="F346" s="238" t="s">
        <v>779</v>
      </c>
      <c r="G346" s="239" t="s">
        <v>177</v>
      </c>
      <c r="H346" s="240">
        <v>193.64500000000001</v>
      </c>
      <c r="I346" s="241"/>
      <c r="J346" s="242">
        <f>ROUND(I346*H346,2)</f>
        <v>0</v>
      </c>
      <c r="K346" s="238" t="s">
        <v>148</v>
      </c>
      <c r="L346" s="44"/>
      <c r="M346" s="243" t="s">
        <v>1</v>
      </c>
      <c r="N346" s="244" t="s">
        <v>40</v>
      </c>
      <c r="O346" s="92"/>
      <c r="P346" s="245">
        <f>O346*H346</f>
        <v>0</v>
      </c>
      <c r="Q346" s="245">
        <v>0</v>
      </c>
      <c r="R346" s="245">
        <f>Q346*H346</f>
        <v>0</v>
      </c>
      <c r="S346" s="245">
        <v>0.0017700000000000001</v>
      </c>
      <c r="T346" s="246">
        <f>S346*H346</f>
        <v>0.34275165000000002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7" t="s">
        <v>214</v>
      </c>
      <c r="AT346" s="247" t="s">
        <v>144</v>
      </c>
      <c r="AU346" s="247" t="s">
        <v>83</v>
      </c>
      <c r="AY346" s="17" t="s">
        <v>141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7" t="s">
        <v>149</v>
      </c>
      <c r="BK346" s="248">
        <f>ROUND(I346*H346,2)</f>
        <v>0</v>
      </c>
      <c r="BL346" s="17" t="s">
        <v>214</v>
      </c>
      <c r="BM346" s="247" t="s">
        <v>780</v>
      </c>
    </row>
    <row r="347" s="2" customFormat="1" ht="16.5" customHeight="1">
      <c r="A347" s="38"/>
      <c r="B347" s="39"/>
      <c r="C347" s="236" t="s">
        <v>781</v>
      </c>
      <c r="D347" s="236" t="s">
        <v>144</v>
      </c>
      <c r="E347" s="237" t="s">
        <v>782</v>
      </c>
      <c r="F347" s="238" t="s">
        <v>783</v>
      </c>
      <c r="G347" s="239" t="s">
        <v>165</v>
      </c>
      <c r="H347" s="240">
        <v>3</v>
      </c>
      <c r="I347" s="241"/>
      <c r="J347" s="242">
        <f>ROUND(I347*H347,2)</f>
        <v>0</v>
      </c>
      <c r="K347" s="238" t="s">
        <v>148</v>
      </c>
      <c r="L347" s="44"/>
      <c r="M347" s="243" t="s">
        <v>1</v>
      </c>
      <c r="N347" s="244" t="s">
        <v>40</v>
      </c>
      <c r="O347" s="92"/>
      <c r="P347" s="245">
        <f>O347*H347</f>
        <v>0</v>
      </c>
      <c r="Q347" s="245">
        <v>0</v>
      </c>
      <c r="R347" s="245">
        <f>Q347*H347</f>
        <v>0</v>
      </c>
      <c r="S347" s="245">
        <v>0.0090600000000000003</v>
      </c>
      <c r="T347" s="246">
        <f>S347*H347</f>
        <v>0.027180000000000003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7" t="s">
        <v>214</v>
      </c>
      <c r="AT347" s="247" t="s">
        <v>144</v>
      </c>
      <c r="AU347" s="247" t="s">
        <v>83</v>
      </c>
      <c r="AY347" s="17" t="s">
        <v>141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7" t="s">
        <v>149</v>
      </c>
      <c r="BK347" s="248">
        <f>ROUND(I347*H347,2)</f>
        <v>0</v>
      </c>
      <c r="BL347" s="17" t="s">
        <v>214</v>
      </c>
      <c r="BM347" s="247" t="s">
        <v>784</v>
      </c>
    </row>
    <row r="348" s="2" customFormat="1" ht="16.5" customHeight="1">
      <c r="A348" s="38"/>
      <c r="B348" s="39"/>
      <c r="C348" s="236" t="s">
        <v>785</v>
      </c>
      <c r="D348" s="236" t="s">
        <v>144</v>
      </c>
      <c r="E348" s="237" t="s">
        <v>786</v>
      </c>
      <c r="F348" s="238" t="s">
        <v>787</v>
      </c>
      <c r="G348" s="239" t="s">
        <v>177</v>
      </c>
      <c r="H348" s="240">
        <v>86.754999999999995</v>
      </c>
      <c r="I348" s="241"/>
      <c r="J348" s="242">
        <f>ROUND(I348*H348,2)</f>
        <v>0</v>
      </c>
      <c r="K348" s="238" t="s">
        <v>148</v>
      </c>
      <c r="L348" s="44"/>
      <c r="M348" s="243" t="s">
        <v>1</v>
      </c>
      <c r="N348" s="244" t="s">
        <v>40</v>
      </c>
      <c r="O348" s="92"/>
      <c r="P348" s="245">
        <f>O348*H348</f>
        <v>0</v>
      </c>
      <c r="Q348" s="245">
        <v>0</v>
      </c>
      <c r="R348" s="245">
        <f>Q348*H348</f>
        <v>0</v>
      </c>
      <c r="S348" s="245">
        <v>0.00175</v>
      </c>
      <c r="T348" s="246">
        <f>S348*H348</f>
        <v>0.15182124999999999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7" t="s">
        <v>214</v>
      </c>
      <c r="AT348" s="247" t="s">
        <v>144</v>
      </c>
      <c r="AU348" s="247" t="s">
        <v>83</v>
      </c>
      <c r="AY348" s="17" t="s">
        <v>141</v>
      </c>
      <c r="BE348" s="248">
        <f>IF(N348="základní",J348,0)</f>
        <v>0</v>
      </c>
      <c r="BF348" s="248">
        <f>IF(N348="snížená",J348,0)</f>
        <v>0</v>
      </c>
      <c r="BG348" s="248">
        <f>IF(N348="zákl. přenesená",J348,0)</f>
        <v>0</v>
      </c>
      <c r="BH348" s="248">
        <f>IF(N348="sníž. přenesená",J348,0)</f>
        <v>0</v>
      </c>
      <c r="BI348" s="248">
        <f>IF(N348="nulová",J348,0)</f>
        <v>0</v>
      </c>
      <c r="BJ348" s="17" t="s">
        <v>149</v>
      </c>
      <c r="BK348" s="248">
        <f>ROUND(I348*H348,2)</f>
        <v>0</v>
      </c>
      <c r="BL348" s="17" t="s">
        <v>214</v>
      </c>
      <c r="BM348" s="247" t="s">
        <v>788</v>
      </c>
    </row>
    <row r="349" s="2" customFormat="1" ht="16.5" customHeight="1">
      <c r="A349" s="38"/>
      <c r="B349" s="39"/>
      <c r="C349" s="236" t="s">
        <v>789</v>
      </c>
      <c r="D349" s="236" t="s">
        <v>144</v>
      </c>
      <c r="E349" s="237" t="s">
        <v>790</v>
      </c>
      <c r="F349" s="238" t="s">
        <v>791</v>
      </c>
      <c r="G349" s="239" t="s">
        <v>153</v>
      </c>
      <c r="H349" s="240">
        <v>24.199999999999999</v>
      </c>
      <c r="I349" s="241"/>
      <c r="J349" s="242">
        <f>ROUND(I349*H349,2)</f>
        <v>0</v>
      </c>
      <c r="K349" s="238" t="s">
        <v>148</v>
      </c>
      <c r="L349" s="44"/>
      <c r="M349" s="243" t="s">
        <v>1</v>
      </c>
      <c r="N349" s="244" t="s">
        <v>40</v>
      </c>
      <c r="O349" s="92"/>
      <c r="P349" s="245">
        <f>O349*H349</f>
        <v>0</v>
      </c>
      <c r="Q349" s="245">
        <v>0</v>
      </c>
      <c r="R349" s="245">
        <f>Q349*H349</f>
        <v>0</v>
      </c>
      <c r="S349" s="245">
        <v>0.0058399999999999997</v>
      </c>
      <c r="T349" s="246">
        <f>S349*H349</f>
        <v>0.14132799999999998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7" t="s">
        <v>214</v>
      </c>
      <c r="AT349" s="247" t="s">
        <v>144</v>
      </c>
      <c r="AU349" s="247" t="s">
        <v>83</v>
      </c>
      <c r="AY349" s="17" t="s">
        <v>141</v>
      </c>
      <c r="BE349" s="248">
        <f>IF(N349="základní",J349,0)</f>
        <v>0</v>
      </c>
      <c r="BF349" s="248">
        <f>IF(N349="snížená",J349,0)</f>
        <v>0</v>
      </c>
      <c r="BG349" s="248">
        <f>IF(N349="zákl. přenesená",J349,0)</f>
        <v>0</v>
      </c>
      <c r="BH349" s="248">
        <f>IF(N349="sníž. přenesená",J349,0)</f>
        <v>0</v>
      </c>
      <c r="BI349" s="248">
        <f>IF(N349="nulová",J349,0)</f>
        <v>0</v>
      </c>
      <c r="BJ349" s="17" t="s">
        <v>149</v>
      </c>
      <c r="BK349" s="248">
        <f>ROUND(I349*H349,2)</f>
        <v>0</v>
      </c>
      <c r="BL349" s="17" t="s">
        <v>214</v>
      </c>
      <c r="BM349" s="247" t="s">
        <v>792</v>
      </c>
    </row>
    <row r="350" s="2" customFormat="1" ht="21.75" customHeight="1">
      <c r="A350" s="38"/>
      <c r="B350" s="39"/>
      <c r="C350" s="236" t="s">
        <v>793</v>
      </c>
      <c r="D350" s="236" t="s">
        <v>144</v>
      </c>
      <c r="E350" s="237" t="s">
        <v>794</v>
      </c>
      <c r="F350" s="238" t="s">
        <v>795</v>
      </c>
      <c r="G350" s="239" t="s">
        <v>165</v>
      </c>
      <c r="H350" s="240">
        <v>5</v>
      </c>
      <c r="I350" s="241"/>
      <c r="J350" s="242">
        <f>ROUND(I350*H350,2)</f>
        <v>0</v>
      </c>
      <c r="K350" s="238" t="s">
        <v>148</v>
      </c>
      <c r="L350" s="44"/>
      <c r="M350" s="243" t="s">
        <v>1</v>
      </c>
      <c r="N350" s="244" t="s">
        <v>40</v>
      </c>
      <c r="O350" s="92"/>
      <c r="P350" s="245">
        <f>O350*H350</f>
        <v>0</v>
      </c>
      <c r="Q350" s="245">
        <v>0</v>
      </c>
      <c r="R350" s="245">
        <f>Q350*H350</f>
        <v>0</v>
      </c>
      <c r="S350" s="245">
        <v>0.0018799999999999999</v>
      </c>
      <c r="T350" s="246">
        <f>S350*H350</f>
        <v>0.0094000000000000004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7" t="s">
        <v>214</v>
      </c>
      <c r="AT350" s="247" t="s">
        <v>144</v>
      </c>
      <c r="AU350" s="247" t="s">
        <v>83</v>
      </c>
      <c r="AY350" s="17" t="s">
        <v>141</v>
      </c>
      <c r="BE350" s="248">
        <f>IF(N350="základní",J350,0)</f>
        <v>0</v>
      </c>
      <c r="BF350" s="248">
        <f>IF(N350="snížená",J350,0)</f>
        <v>0</v>
      </c>
      <c r="BG350" s="248">
        <f>IF(N350="zákl. přenesená",J350,0)</f>
        <v>0</v>
      </c>
      <c r="BH350" s="248">
        <f>IF(N350="sníž. přenesená",J350,0)</f>
        <v>0</v>
      </c>
      <c r="BI350" s="248">
        <f>IF(N350="nulová",J350,0)</f>
        <v>0</v>
      </c>
      <c r="BJ350" s="17" t="s">
        <v>149</v>
      </c>
      <c r="BK350" s="248">
        <f>ROUND(I350*H350,2)</f>
        <v>0</v>
      </c>
      <c r="BL350" s="17" t="s">
        <v>214</v>
      </c>
      <c r="BM350" s="247" t="s">
        <v>796</v>
      </c>
    </row>
    <row r="351" s="2" customFormat="1" ht="16.5" customHeight="1">
      <c r="A351" s="38"/>
      <c r="B351" s="39"/>
      <c r="C351" s="236" t="s">
        <v>797</v>
      </c>
      <c r="D351" s="236" t="s">
        <v>144</v>
      </c>
      <c r="E351" s="237" t="s">
        <v>798</v>
      </c>
      <c r="F351" s="238" t="s">
        <v>799</v>
      </c>
      <c r="G351" s="239" t="s">
        <v>177</v>
      </c>
      <c r="H351" s="240">
        <v>191.655</v>
      </c>
      <c r="I351" s="241"/>
      <c r="J351" s="242">
        <f>ROUND(I351*H351,2)</f>
        <v>0</v>
      </c>
      <c r="K351" s="238" t="s">
        <v>148</v>
      </c>
      <c r="L351" s="44"/>
      <c r="M351" s="243" t="s">
        <v>1</v>
      </c>
      <c r="N351" s="244" t="s">
        <v>40</v>
      </c>
      <c r="O351" s="92"/>
      <c r="P351" s="245">
        <f>O351*H351</f>
        <v>0</v>
      </c>
      <c r="Q351" s="245">
        <v>0</v>
      </c>
      <c r="R351" s="245">
        <f>Q351*H351</f>
        <v>0</v>
      </c>
      <c r="S351" s="245">
        <v>0.0025999999999999999</v>
      </c>
      <c r="T351" s="246">
        <f>S351*H351</f>
        <v>0.498303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7" t="s">
        <v>214</v>
      </c>
      <c r="AT351" s="247" t="s">
        <v>144</v>
      </c>
      <c r="AU351" s="247" t="s">
        <v>83</v>
      </c>
      <c r="AY351" s="17" t="s">
        <v>141</v>
      </c>
      <c r="BE351" s="248">
        <f>IF(N351="základní",J351,0)</f>
        <v>0</v>
      </c>
      <c r="BF351" s="248">
        <f>IF(N351="snížená",J351,0)</f>
        <v>0</v>
      </c>
      <c r="BG351" s="248">
        <f>IF(N351="zákl. přenesená",J351,0)</f>
        <v>0</v>
      </c>
      <c r="BH351" s="248">
        <f>IF(N351="sníž. přenesená",J351,0)</f>
        <v>0</v>
      </c>
      <c r="BI351" s="248">
        <f>IF(N351="nulová",J351,0)</f>
        <v>0</v>
      </c>
      <c r="BJ351" s="17" t="s">
        <v>149</v>
      </c>
      <c r="BK351" s="248">
        <f>ROUND(I351*H351,2)</f>
        <v>0</v>
      </c>
      <c r="BL351" s="17" t="s">
        <v>214</v>
      </c>
      <c r="BM351" s="247" t="s">
        <v>800</v>
      </c>
    </row>
    <row r="352" s="2" customFormat="1" ht="16.5" customHeight="1">
      <c r="A352" s="38"/>
      <c r="B352" s="39"/>
      <c r="C352" s="236" t="s">
        <v>801</v>
      </c>
      <c r="D352" s="236" t="s">
        <v>144</v>
      </c>
      <c r="E352" s="237" t="s">
        <v>802</v>
      </c>
      <c r="F352" s="238" t="s">
        <v>803</v>
      </c>
      <c r="G352" s="239" t="s">
        <v>177</v>
      </c>
      <c r="H352" s="240">
        <v>72.060000000000002</v>
      </c>
      <c r="I352" s="241"/>
      <c r="J352" s="242">
        <f>ROUND(I352*H352,2)</f>
        <v>0</v>
      </c>
      <c r="K352" s="238" t="s">
        <v>148</v>
      </c>
      <c r="L352" s="44"/>
      <c r="M352" s="243" t="s">
        <v>1</v>
      </c>
      <c r="N352" s="244" t="s">
        <v>40</v>
      </c>
      <c r="O352" s="92"/>
      <c r="P352" s="245">
        <f>O352*H352</f>
        <v>0</v>
      </c>
      <c r="Q352" s="245">
        <v>0</v>
      </c>
      <c r="R352" s="245">
        <f>Q352*H352</f>
        <v>0</v>
      </c>
      <c r="S352" s="245">
        <v>0.0039399999999999999</v>
      </c>
      <c r="T352" s="246">
        <f>S352*H352</f>
        <v>0.28391640000000001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7" t="s">
        <v>214</v>
      </c>
      <c r="AT352" s="247" t="s">
        <v>144</v>
      </c>
      <c r="AU352" s="247" t="s">
        <v>83</v>
      </c>
      <c r="AY352" s="17" t="s">
        <v>141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7" t="s">
        <v>149</v>
      </c>
      <c r="BK352" s="248">
        <f>ROUND(I352*H352,2)</f>
        <v>0</v>
      </c>
      <c r="BL352" s="17" t="s">
        <v>214</v>
      </c>
      <c r="BM352" s="247" t="s">
        <v>804</v>
      </c>
    </row>
    <row r="353" s="2" customFormat="1" ht="21.75" customHeight="1">
      <c r="A353" s="38"/>
      <c r="B353" s="39"/>
      <c r="C353" s="236" t="s">
        <v>805</v>
      </c>
      <c r="D353" s="236" t="s">
        <v>144</v>
      </c>
      <c r="E353" s="237" t="s">
        <v>806</v>
      </c>
      <c r="F353" s="238" t="s">
        <v>807</v>
      </c>
      <c r="G353" s="239" t="s">
        <v>177</v>
      </c>
      <c r="H353" s="240">
        <v>1063.9449999999999</v>
      </c>
      <c r="I353" s="241"/>
      <c r="J353" s="242">
        <f>ROUND(I353*H353,2)</f>
        <v>0</v>
      </c>
      <c r="K353" s="238" t="s">
        <v>148</v>
      </c>
      <c r="L353" s="44"/>
      <c r="M353" s="243" t="s">
        <v>1</v>
      </c>
      <c r="N353" s="244" t="s">
        <v>40</v>
      </c>
      <c r="O353" s="92"/>
      <c r="P353" s="245">
        <f>O353*H353</f>
        <v>0</v>
      </c>
      <c r="Q353" s="245">
        <v>0</v>
      </c>
      <c r="R353" s="245">
        <f>Q353*H353</f>
        <v>0</v>
      </c>
      <c r="S353" s="245">
        <v>0</v>
      </c>
      <c r="T353" s="24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7" t="s">
        <v>214</v>
      </c>
      <c r="AT353" s="247" t="s">
        <v>144</v>
      </c>
      <c r="AU353" s="247" t="s">
        <v>83</v>
      </c>
      <c r="AY353" s="17" t="s">
        <v>141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7" t="s">
        <v>149</v>
      </c>
      <c r="BK353" s="248">
        <f>ROUND(I353*H353,2)</f>
        <v>0</v>
      </c>
      <c r="BL353" s="17" t="s">
        <v>214</v>
      </c>
      <c r="BM353" s="247" t="s">
        <v>808</v>
      </c>
    </row>
    <row r="354" s="2" customFormat="1" ht="21.75" customHeight="1">
      <c r="A354" s="38"/>
      <c r="B354" s="39"/>
      <c r="C354" s="236" t="s">
        <v>809</v>
      </c>
      <c r="D354" s="236" t="s">
        <v>144</v>
      </c>
      <c r="E354" s="237" t="s">
        <v>810</v>
      </c>
      <c r="F354" s="238" t="s">
        <v>811</v>
      </c>
      <c r="G354" s="239" t="s">
        <v>177</v>
      </c>
      <c r="H354" s="240">
        <v>54.901000000000003</v>
      </c>
      <c r="I354" s="241"/>
      <c r="J354" s="242">
        <f>ROUND(I354*H354,2)</f>
        <v>0</v>
      </c>
      <c r="K354" s="238" t="s">
        <v>148</v>
      </c>
      <c r="L354" s="44"/>
      <c r="M354" s="243" t="s">
        <v>1</v>
      </c>
      <c r="N354" s="244" t="s">
        <v>40</v>
      </c>
      <c r="O354" s="92"/>
      <c r="P354" s="245">
        <f>O354*H354</f>
        <v>0</v>
      </c>
      <c r="Q354" s="245">
        <v>0.0029399999999999999</v>
      </c>
      <c r="R354" s="245">
        <f>Q354*H354</f>
        <v>0.16140894</v>
      </c>
      <c r="S354" s="245">
        <v>0</v>
      </c>
      <c r="T354" s="24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7" t="s">
        <v>214</v>
      </c>
      <c r="AT354" s="247" t="s">
        <v>144</v>
      </c>
      <c r="AU354" s="247" t="s">
        <v>83</v>
      </c>
      <c r="AY354" s="17" t="s">
        <v>141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7" t="s">
        <v>149</v>
      </c>
      <c r="BK354" s="248">
        <f>ROUND(I354*H354,2)</f>
        <v>0</v>
      </c>
      <c r="BL354" s="17" t="s">
        <v>214</v>
      </c>
      <c r="BM354" s="247" t="s">
        <v>812</v>
      </c>
    </row>
    <row r="355" s="2" customFormat="1" ht="21.75" customHeight="1">
      <c r="A355" s="38"/>
      <c r="B355" s="39"/>
      <c r="C355" s="236" t="s">
        <v>813</v>
      </c>
      <c r="D355" s="236" t="s">
        <v>144</v>
      </c>
      <c r="E355" s="237" t="s">
        <v>814</v>
      </c>
      <c r="F355" s="238" t="s">
        <v>815</v>
      </c>
      <c r="G355" s="239" t="s">
        <v>177</v>
      </c>
      <c r="H355" s="240">
        <v>54.901000000000003</v>
      </c>
      <c r="I355" s="241"/>
      <c r="J355" s="242">
        <f>ROUND(I355*H355,2)</f>
        <v>0</v>
      </c>
      <c r="K355" s="238" t="s">
        <v>148</v>
      </c>
      <c r="L355" s="44"/>
      <c r="M355" s="243" t="s">
        <v>1</v>
      </c>
      <c r="N355" s="244" t="s">
        <v>40</v>
      </c>
      <c r="O355" s="92"/>
      <c r="P355" s="245">
        <f>O355*H355</f>
        <v>0</v>
      </c>
      <c r="Q355" s="245">
        <v>0.0035400000000000002</v>
      </c>
      <c r="R355" s="245">
        <f>Q355*H355</f>
        <v>0.19434954000000002</v>
      </c>
      <c r="S355" s="245">
        <v>0</v>
      </c>
      <c r="T355" s="24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7" t="s">
        <v>214</v>
      </c>
      <c r="AT355" s="247" t="s">
        <v>144</v>
      </c>
      <c r="AU355" s="247" t="s">
        <v>83</v>
      </c>
      <c r="AY355" s="17" t="s">
        <v>141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7" t="s">
        <v>149</v>
      </c>
      <c r="BK355" s="248">
        <f>ROUND(I355*H355,2)</f>
        <v>0</v>
      </c>
      <c r="BL355" s="17" t="s">
        <v>214</v>
      </c>
      <c r="BM355" s="247" t="s">
        <v>816</v>
      </c>
    </row>
    <row r="356" s="2" customFormat="1" ht="21.75" customHeight="1">
      <c r="A356" s="38"/>
      <c r="B356" s="39"/>
      <c r="C356" s="236" t="s">
        <v>817</v>
      </c>
      <c r="D356" s="236" t="s">
        <v>144</v>
      </c>
      <c r="E356" s="237" t="s">
        <v>818</v>
      </c>
      <c r="F356" s="238" t="s">
        <v>819</v>
      </c>
      <c r="G356" s="239" t="s">
        <v>177</v>
      </c>
      <c r="H356" s="240">
        <v>214.208</v>
      </c>
      <c r="I356" s="241"/>
      <c r="J356" s="242">
        <f>ROUND(I356*H356,2)</f>
        <v>0</v>
      </c>
      <c r="K356" s="238" t="s">
        <v>148</v>
      </c>
      <c r="L356" s="44"/>
      <c r="M356" s="243" t="s">
        <v>1</v>
      </c>
      <c r="N356" s="244" t="s">
        <v>40</v>
      </c>
      <c r="O356" s="92"/>
      <c r="P356" s="245">
        <f>O356*H356</f>
        <v>0</v>
      </c>
      <c r="Q356" s="245">
        <v>0.0058700000000000002</v>
      </c>
      <c r="R356" s="245">
        <f>Q356*H356</f>
        <v>1.25740096</v>
      </c>
      <c r="S356" s="245">
        <v>0</v>
      </c>
      <c r="T356" s="24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7" t="s">
        <v>214</v>
      </c>
      <c r="AT356" s="247" t="s">
        <v>144</v>
      </c>
      <c r="AU356" s="247" t="s">
        <v>83</v>
      </c>
      <c r="AY356" s="17" t="s">
        <v>141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7" t="s">
        <v>149</v>
      </c>
      <c r="BK356" s="248">
        <f>ROUND(I356*H356,2)</f>
        <v>0</v>
      </c>
      <c r="BL356" s="17" t="s">
        <v>214</v>
      </c>
      <c r="BM356" s="247" t="s">
        <v>820</v>
      </c>
    </row>
    <row r="357" s="2" customFormat="1" ht="21.75" customHeight="1">
      <c r="A357" s="38"/>
      <c r="B357" s="39"/>
      <c r="C357" s="236" t="s">
        <v>821</v>
      </c>
      <c r="D357" s="236" t="s">
        <v>144</v>
      </c>
      <c r="E357" s="237" t="s">
        <v>822</v>
      </c>
      <c r="F357" s="238" t="s">
        <v>823</v>
      </c>
      <c r="G357" s="239" t="s">
        <v>153</v>
      </c>
      <c r="H357" s="240">
        <v>797.755</v>
      </c>
      <c r="I357" s="241"/>
      <c r="J357" s="242">
        <f>ROUND(I357*H357,2)</f>
        <v>0</v>
      </c>
      <c r="K357" s="238" t="s">
        <v>148</v>
      </c>
      <c r="L357" s="44"/>
      <c r="M357" s="243" t="s">
        <v>1</v>
      </c>
      <c r="N357" s="244" t="s">
        <v>40</v>
      </c>
      <c r="O357" s="92"/>
      <c r="P357" s="245">
        <f>O357*H357</f>
        <v>0</v>
      </c>
      <c r="Q357" s="245">
        <v>0</v>
      </c>
      <c r="R357" s="245">
        <f>Q357*H357</f>
        <v>0</v>
      </c>
      <c r="S357" s="245">
        <v>0</v>
      </c>
      <c r="T357" s="24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7" t="s">
        <v>214</v>
      </c>
      <c r="AT357" s="247" t="s">
        <v>144</v>
      </c>
      <c r="AU357" s="247" t="s">
        <v>83</v>
      </c>
      <c r="AY357" s="17" t="s">
        <v>141</v>
      </c>
      <c r="BE357" s="248">
        <f>IF(N357="základní",J357,0)</f>
        <v>0</v>
      </c>
      <c r="BF357" s="248">
        <f>IF(N357="snížená",J357,0)</f>
        <v>0</v>
      </c>
      <c r="BG357" s="248">
        <f>IF(N357="zákl. přenesená",J357,0)</f>
        <v>0</v>
      </c>
      <c r="BH357" s="248">
        <f>IF(N357="sníž. přenesená",J357,0)</f>
        <v>0</v>
      </c>
      <c r="BI357" s="248">
        <f>IF(N357="nulová",J357,0)</f>
        <v>0</v>
      </c>
      <c r="BJ357" s="17" t="s">
        <v>149</v>
      </c>
      <c r="BK357" s="248">
        <f>ROUND(I357*H357,2)</f>
        <v>0</v>
      </c>
      <c r="BL357" s="17" t="s">
        <v>214</v>
      </c>
      <c r="BM357" s="247" t="s">
        <v>824</v>
      </c>
    </row>
    <row r="358" s="2" customFormat="1" ht="21.75" customHeight="1">
      <c r="A358" s="38"/>
      <c r="B358" s="39"/>
      <c r="C358" s="249" t="s">
        <v>825</v>
      </c>
      <c r="D358" s="249" t="s">
        <v>162</v>
      </c>
      <c r="E358" s="250" t="s">
        <v>826</v>
      </c>
      <c r="F358" s="251" t="s">
        <v>827</v>
      </c>
      <c r="G358" s="252" t="s">
        <v>165</v>
      </c>
      <c r="H358" s="253">
        <v>18835</v>
      </c>
      <c r="I358" s="254"/>
      <c r="J358" s="255">
        <f>ROUND(I358*H358,2)</f>
        <v>0</v>
      </c>
      <c r="K358" s="251" t="s">
        <v>1</v>
      </c>
      <c r="L358" s="256"/>
      <c r="M358" s="257" t="s">
        <v>1</v>
      </c>
      <c r="N358" s="258" t="s">
        <v>40</v>
      </c>
      <c r="O358" s="92"/>
      <c r="P358" s="245">
        <f>O358*H358</f>
        <v>0</v>
      </c>
      <c r="Q358" s="245">
        <v>0</v>
      </c>
      <c r="R358" s="245">
        <f>Q358*H358</f>
        <v>0</v>
      </c>
      <c r="S358" s="245">
        <v>0</v>
      </c>
      <c r="T358" s="24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7" t="s">
        <v>278</v>
      </c>
      <c r="AT358" s="247" t="s">
        <v>162</v>
      </c>
      <c r="AU358" s="247" t="s">
        <v>83</v>
      </c>
      <c r="AY358" s="17" t="s">
        <v>141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7" t="s">
        <v>149</v>
      </c>
      <c r="BK358" s="248">
        <f>ROUND(I358*H358,2)</f>
        <v>0</v>
      </c>
      <c r="BL358" s="17" t="s">
        <v>214</v>
      </c>
      <c r="BM358" s="247" t="s">
        <v>828</v>
      </c>
    </row>
    <row r="359" s="13" customFormat="1">
      <c r="A359" s="13"/>
      <c r="B359" s="259"/>
      <c r="C359" s="260"/>
      <c r="D359" s="261" t="s">
        <v>168</v>
      </c>
      <c r="E359" s="262" t="s">
        <v>1</v>
      </c>
      <c r="F359" s="263" t="s">
        <v>829</v>
      </c>
      <c r="G359" s="260"/>
      <c r="H359" s="264">
        <v>14500</v>
      </c>
      <c r="I359" s="265"/>
      <c r="J359" s="260"/>
      <c r="K359" s="260"/>
      <c r="L359" s="266"/>
      <c r="M359" s="267"/>
      <c r="N359" s="268"/>
      <c r="O359" s="268"/>
      <c r="P359" s="268"/>
      <c r="Q359" s="268"/>
      <c r="R359" s="268"/>
      <c r="S359" s="268"/>
      <c r="T359" s="26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70" t="s">
        <v>168</v>
      </c>
      <c r="AU359" s="270" t="s">
        <v>83</v>
      </c>
      <c r="AV359" s="13" t="s">
        <v>83</v>
      </c>
      <c r="AW359" s="13" t="s">
        <v>30</v>
      </c>
      <c r="AX359" s="13" t="s">
        <v>73</v>
      </c>
      <c r="AY359" s="270" t="s">
        <v>141</v>
      </c>
    </row>
    <row r="360" s="13" customFormat="1">
      <c r="A360" s="13"/>
      <c r="B360" s="259"/>
      <c r="C360" s="260"/>
      <c r="D360" s="261" t="s">
        <v>168</v>
      </c>
      <c r="E360" s="262" t="s">
        <v>1</v>
      </c>
      <c r="F360" s="263" t="s">
        <v>830</v>
      </c>
      <c r="G360" s="260"/>
      <c r="H360" s="264">
        <v>248</v>
      </c>
      <c r="I360" s="265"/>
      <c r="J360" s="260"/>
      <c r="K360" s="260"/>
      <c r="L360" s="266"/>
      <c r="M360" s="267"/>
      <c r="N360" s="268"/>
      <c r="O360" s="268"/>
      <c r="P360" s="268"/>
      <c r="Q360" s="268"/>
      <c r="R360" s="268"/>
      <c r="S360" s="268"/>
      <c r="T360" s="26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70" t="s">
        <v>168</v>
      </c>
      <c r="AU360" s="270" t="s">
        <v>83</v>
      </c>
      <c r="AV360" s="13" t="s">
        <v>83</v>
      </c>
      <c r="AW360" s="13" t="s">
        <v>30</v>
      </c>
      <c r="AX360" s="13" t="s">
        <v>73</v>
      </c>
      <c r="AY360" s="270" t="s">
        <v>141</v>
      </c>
    </row>
    <row r="361" s="13" customFormat="1">
      <c r="A361" s="13"/>
      <c r="B361" s="259"/>
      <c r="C361" s="260"/>
      <c r="D361" s="261" t="s">
        <v>168</v>
      </c>
      <c r="E361" s="262" t="s">
        <v>1</v>
      </c>
      <c r="F361" s="263" t="s">
        <v>831</v>
      </c>
      <c r="G361" s="260"/>
      <c r="H361" s="264">
        <v>550</v>
      </c>
      <c r="I361" s="265"/>
      <c r="J361" s="260"/>
      <c r="K361" s="260"/>
      <c r="L361" s="266"/>
      <c r="M361" s="267"/>
      <c r="N361" s="268"/>
      <c r="O361" s="268"/>
      <c r="P361" s="268"/>
      <c r="Q361" s="268"/>
      <c r="R361" s="268"/>
      <c r="S361" s="268"/>
      <c r="T361" s="26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70" t="s">
        <v>168</v>
      </c>
      <c r="AU361" s="270" t="s">
        <v>83</v>
      </c>
      <c r="AV361" s="13" t="s">
        <v>83</v>
      </c>
      <c r="AW361" s="13" t="s">
        <v>30</v>
      </c>
      <c r="AX361" s="13" t="s">
        <v>73</v>
      </c>
      <c r="AY361" s="270" t="s">
        <v>141</v>
      </c>
    </row>
    <row r="362" s="13" customFormat="1">
      <c r="A362" s="13"/>
      <c r="B362" s="259"/>
      <c r="C362" s="260"/>
      <c r="D362" s="261" t="s">
        <v>168</v>
      </c>
      <c r="E362" s="262" t="s">
        <v>1</v>
      </c>
      <c r="F362" s="263" t="s">
        <v>832</v>
      </c>
      <c r="G362" s="260"/>
      <c r="H362" s="264">
        <v>930</v>
      </c>
      <c r="I362" s="265"/>
      <c r="J362" s="260"/>
      <c r="K362" s="260"/>
      <c r="L362" s="266"/>
      <c r="M362" s="267"/>
      <c r="N362" s="268"/>
      <c r="O362" s="268"/>
      <c r="P362" s="268"/>
      <c r="Q362" s="268"/>
      <c r="R362" s="268"/>
      <c r="S362" s="268"/>
      <c r="T362" s="26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70" t="s">
        <v>168</v>
      </c>
      <c r="AU362" s="270" t="s">
        <v>83</v>
      </c>
      <c r="AV362" s="13" t="s">
        <v>83</v>
      </c>
      <c r="AW362" s="13" t="s">
        <v>30</v>
      </c>
      <c r="AX362" s="13" t="s">
        <v>73</v>
      </c>
      <c r="AY362" s="270" t="s">
        <v>141</v>
      </c>
    </row>
    <row r="363" s="13" customFormat="1">
      <c r="A363" s="13"/>
      <c r="B363" s="259"/>
      <c r="C363" s="260"/>
      <c r="D363" s="261" t="s">
        <v>168</v>
      </c>
      <c r="E363" s="262" t="s">
        <v>1</v>
      </c>
      <c r="F363" s="263" t="s">
        <v>833</v>
      </c>
      <c r="G363" s="260"/>
      <c r="H363" s="264">
        <v>730</v>
      </c>
      <c r="I363" s="265"/>
      <c r="J363" s="260"/>
      <c r="K363" s="260"/>
      <c r="L363" s="266"/>
      <c r="M363" s="267"/>
      <c r="N363" s="268"/>
      <c r="O363" s="268"/>
      <c r="P363" s="268"/>
      <c r="Q363" s="268"/>
      <c r="R363" s="268"/>
      <c r="S363" s="268"/>
      <c r="T363" s="26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70" t="s">
        <v>168</v>
      </c>
      <c r="AU363" s="270" t="s">
        <v>83</v>
      </c>
      <c r="AV363" s="13" t="s">
        <v>83</v>
      </c>
      <c r="AW363" s="13" t="s">
        <v>30</v>
      </c>
      <c r="AX363" s="13" t="s">
        <v>73</v>
      </c>
      <c r="AY363" s="270" t="s">
        <v>141</v>
      </c>
    </row>
    <row r="364" s="13" customFormat="1">
      <c r="A364" s="13"/>
      <c r="B364" s="259"/>
      <c r="C364" s="260"/>
      <c r="D364" s="261" t="s">
        <v>168</v>
      </c>
      <c r="E364" s="262" t="s">
        <v>1</v>
      </c>
      <c r="F364" s="263" t="s">
        <v>834</v>
      </c>
      <c r="G364" s="260"/>
      <c r="H364" s="264">
        <v>465</v>
      </c>
      <c r="I364" s="265"/>
      <c r="J364" s="260"/>
      <c r="K364" s="260"/>
      <c r="L364" s="266"/>
      <c r="M364" s="267"/>
      <c r="N364" s="268"/>
      <c r="O364" s="268"/>
      <c r="P364" s="268"/>
      <c r="Q364" s="268"/>
      <c r="R364" s="268"/>
      <c r="S364" s="268"/>
      <c r="T364" s="26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0" t="s">
        <v>168</v>
      </c>
      <c r="AU364" s="270" t="s">
        <v>83</v>
      </c>
      <c r="AV364" s="13" t="s">
        <v>83</v>
      </c>
      <c r="AW364" s="13" t="s">
        <v>30</v>
      </c>
      <c r="AX364" s="13" t="s">
        <v>73</v>
      </c>
      <c r="AY364" s="270" t="s">
        <v>141</v>
      </c>
    </row>
    <row r="365" s="13" customFormat="1">
      <c r="A365" s="13"/>
      <c r="B365" s="259"/>
      <c r="C365" s="260"/>
      <c r="D365" s="261" t="s">
        <v>168</v>
      </c>
      <c r="E365" s="262" t="s">
        <v>1</v>
      </c>
      <c r="F365" s="263" t="s">
        <v>835</v>
      </c>
      <c r="G365" s="260"/>
      <c r="H365" s="264">
        <v>1412</v>
      </c>
      <c r="I365" s="265"/>
      <c r="J365" s="260"/>
      <c r="K365" s="260"/>
      <c r="L365" s="266"/>
      <c r="M365" s="267"/>
      <c r="N365" s="268"/>
      <c r="O365" s="268"/>
      <c r="P365" s="268"/>
      <c r="Q365" s="268"/>
      <c r="R365" s="268"/>
      <c r="S365" s="268"/>
      <c r="T365" s="26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70" t="s">
        <v>168</v>
      </c>
      <c r="AU365" s="270" t="s">
        <v>83</v>
      </c>
      <c r="AV365" s="13" t="s">
        <v>83</v>
      </c>
      <c r="AW365" s="13" t="s">
        <v>30</v>
      </c>
      <c r="AX365" s="13" t="s">
        <v>73</v>
      </c>
      <c r="AY365" s="270" t="s">
        <v>141</v>
      </c>
    </row>
    <row r="366" s="14" customFormat="1">
      <c r="A366" s="14"/>
      <c r="B366" s="271"/>
      <c r="C366" s="272"/>
      <c r="D366" s="261" t="s">
        <v>168</v>
      </c>
      <c r="E366" s="273" t="s">
        <v>1</v>
      </c>
      <c r="F366" s="274" t="s">
        <v>169</v>
      </c>
      <c r="G366" s="272"/>
      <c r="H366" s="275">
        <v>18835</v>
      </c>
      <c r="I366" s="276"/>
      <c r="J366" s="272"/>
      <c r="K366" s="272"/>
      <c r="L366" s="277"/>
      <c r="M366" s="278"/>
      <c r="N366" s="279"/>
      <c r="O366" s="279"/>
      <c r="P366" s="279"/>
      <c r="Q366" s="279"/>
      <c r="R366" s="279"/>
      <c r="S366" s="279"/>
      <c r="T366" s="28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81" t="s">
        <v>168</v>
      </c>
      <c r="AU366" s="281" t="s">
        <v>83</v>
      </c>
      <c r="AV366" s="14" t="s">
        <v>149</v>
      </c>
      <c r="AW366" s="14" t="s">
        <v>30</v>
      </c>
      <c r="AX366" s="14" t="s">
        <v>81</v>
      </c>
      <c r="AY366" s="281" t="s">
        <v>141</v>
      </c>
    </row>
    <row r="367" s="2" customFormat="1" ht="16.5" customHeight="1">
      <c r="A367" s="38"/>
      <c r="B367" s="39"/>
      <c r="C367" s="249" t="s">
        <v>836</v>
      </c>
      <c r="D367" s="249" t="s">
        <v>162</v>
      </c>
      <c r="E367" s="250" t="s">
        <v>837</v>
      </c>
      <c r="F367" s="251" t="s">
        <v>838</v>
      </c>
      <c r="G367" s="252" t="s">
        <v>165</v>
      </c>
      <c r="H367" s="253">
        <v>7250</v>
      </c>
      <c r="I367" s="254"/>
      <c r="J367" s="255">
        <f>ROUND(I367*H367,2)</f>
        <v>0</v>
      </c>
      <c r="K367" s="251" t="s">
        <v>1</v>
      </c>
      <c r="L367" s="256"/>
      <c r="M367" s="257" t="s">
        <v>1</v>
      </c>
      <c r="N367" s="258" t="s">
        <v>40</v>
      </c>
      <c r="O367" s="92"/>
      <c r="P367" s="245">
        <f>O367*H367</f>
        <v>0</v>
      </c>
      <c r="Q367" s="245">
        <v>0</v>
      </c>
      <c r="R367" s="245">
        <f>Q367*H367</f>
        <v>0</v>
      </c>
      <c r="S367" s="245">
        <v>0</v>
      </c>
      <c r="T367" s="24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7" t="s">
        <v>278</v>
      </c>
      <c r="AT367" s="247" t="s">
        <v>162</v>
      </c>
      <c r="AU367" s="247" t="s">
        <v>83</v>
      </c>
      <c r="AY367" s="17" t="s">
        <v>141</v>
      </c>
      <c r="BE367" s="248">
        <f>IF(N367="základní",J367,0)</f>
        <v>0</v>
      </c>
      <c r="BF367" s="248">
        <f>IF(N367="snížená",J367,0)</f>
        <v>0</v>
      </c>
      <c r="BG367" s="248">
        <f>IF(N367="zákl. přenesená",J367,0)</f>
        <v>0</v>
      </c>
      <c r="BH367" s="248">
        <f>IF(N367="sníž. přenesená",J367,0)</f>
        <v>0</v>
      </c>
      <c r="BI367" s="248">
        <f>IF(N367="nulová",J367,0)</f>
        <v>0</v>
      </c>
      <c r="BJ367" s="17" t="s">
        <v>149</v>
      </c>
      <c r="BK367" s="248">
        <f>ROUND(I367*H367,2)</f>
        <v>0</v>
      </c>
      <c r="BL367" s="17" t="s">
        <v>214</v>
      </c>
      <c r="BM367" s="247" t="s">
        <v>839</v>
      </c>
    </row>
    <row r="368" s="13" customFormat="1">
      <c r="A368" s="13"/>
      <c r="B368" s="259"/>
      <c r="C368" s="260"/>
      <c r="D368" s="261" t="s">
        <v>168</v>
      </c>
      <c r="E368" s="262" t="s">
        <v>1</v>
      </c>
      <c r="F368" s="263" t="s">
        <v>840</v>
      </c>
      <c r="G368" s="260"/>
      <c r="H368" s="264">
        <v>1600</v>
      </c>
      <c r="I368" s="265"/>
      <c r="J368" s="260"/>
      <c r="K368" s="260"/>
      <c r="L368" s="266"/>
      <c r="M368" s="267"/>
      <c r="N368" s="268"/>
      <c r="O368" s="268"/>
      <c r="P368" s="268"/>
      <c r="Q368" s="268"/>
      <c r="R368" s="268"/>
      <c r="S368" s="268"/>
      <c r="T368" s="26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70" t="s">
        <v>168</v>
      </c>
      <c r="AU368" s="270" t="s">
        <v>83</v>
      </c>
      <c r="AV368" s="13" t="s">
        <v>83</v>
      </c>
      <c r="AW368" s="13" t="s">
        <v>30</v>
      </c>
      <c r="AX368" s="13" t="s">
        <v>73</v>
      </c>
      <c r="AY368" s="270" t="s">
        <v>141</v>
      </c>
    </row>
    <row r="369" s="13" customFormat="1">
      <c r="A369" s="13"/>
      <c r="B369" s="259"/>
      <c r="C369" s="260"/>
      <c r="D369" s="261" t="s">
        <v>168</v>
      </c>
      <c r="E369" s="262" t="s">
        <v>1</v>
      </c>
      <c r="F369" s="263" t="s">
        <v>841</v>
      </c>
      <c r="G369" s="260"/>
      <c r="H369" s="264">
        <v>3500</v>
      </c>
      <c r="I369" s="265"/>
      <c r="J369" s="260"/>
      <c r="K369" s="260"/>
      <c r="L369" s="266"/>
      <c r="M369" s="267"/>
      <c r="N369" s="268"/>
      <c r="O369" s="268"/>
      <c r="P369" s="268"/>
      <c r="Q369" s="268"/>
      <c r="R369" s="268"/>
      <c r="S369" s="268"/>
      <c r="T369" s="26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70" t="s">
        <v>168</v>
      </c>
      <c r="AU369" s="270" t="s">
        <v>83</v>
      </c>
      <c r="AV369" s="13" t="s">
        <v>83</v>
      </c>
      <c r="AW369" s="13" t="s">
        <v>30</v>
      </c>
      <c r="AX369" s="13" t="s">
        <v>73</v>
      </c>
      <c r="AY369" s="270" t="s">
        <v>141</v>
      </c>
    </row>
    <row r="370" s="13" customFormat="1">
      <c r="A370" s="13"/>
      <c r="B370" s="259"/>
      <c r="C370" s="260"/>
      <c r="D370" s="261" t="s">
        <v>168</v>
      </c>
      <c r="E370" s="262" t="s">
        <v>1</v>
      </c>
      <c r="F370" s="263" t="s">
        <v>842</v>
      </c>
      <c r="G370" s="260"/>
      <c r="H370" s="264">
        <v>1800</v>
      </c>
      <c r="I370" s="265"/>
      <c r="J370" s="260"/>
      <c r="K370" s="260"/>
      <c r="L370" s="266"/>
      <c r="M370" s="267"/>
      <c r="N370" s="268"/>
      <c r="O370" s="268"/>
      <c r="P370" s="268"/>
      <c r="Q370" s="268"/>
      <c r="R370" s="268"/>
      <c r="S370" s="268"/>
      <c r="T370" s="26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70" t="s">
        <v>168</v>
      </c>
      <c r="AU370" s="270" t="s">
        <v>83</v>
      </c>
      <c r="AV370" s="13" t="s">
        <v>83</v>
      </c>
      <c r="AW370" s="13" t="s">
        <v>30</v>
      </c>
      <c r="AX370" s="13" t="s">
        <v>73</v>
      </c>
      <c r="AY370" s="270" t="s">
        <v>141</v>
      </c>
    </row>
    <row r="371" s="13" customFormat="1">
      <c r="A371" s="13"/>
      <c r="B371" s="259"/>
      <c r="C371" s="260"/>
      <c r="D371" s="261" t="s">
        <v>168</v>
      </c>
      <c r="E371" s="262" t="s">
        <v>1</v>
      </c>
      <c r="F371" s="263" t="s">
        <v>843</v>
      </c>
      <c r="G371" s="260"/>
      <c r="H371" s="264">
        <v>350</v>
      </c>
      <c r="I371" s="265"/>
      <c r="J371" s="260"/>
      <c r="K371" s="260"/>
      <c r="L371" s="266"/>
      <c r="M371" s="267"/>
      <c r="N371" s="268"/>
      <c r="O371" s="268"/>
      <c r="P371" s="268"/>
      <c r="Q371" s="268"/>
      <c r="R371" s="268"/>
      <c r="S371" s="268"/>
      <c r="T371" s="26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70" t="s">
        <v>168</v>
      </c>
      <c r="AU371" s="270" t="s">
        <v>83</v>
      </c>
      <c r="AV371" s="13" t="s">
        <v>83</v>
      </c>
      <c r="AW371" s="13" t="s">
        <v>30</v>
      </c>
      <c r="AX371" s="13" t="s">
        <v>73</v>
      </c>
      <c r="AY371" s="270" t="s">
        <v>141</v>
      </c>
    </row>
    <row r="372" s="14" customFormat="1">
      <c r="A372" s="14"/>
      <c r="B372" s="271"/>
      <c r="C372" s="272"/>
      <c r="D372" s="261" t="s">
        <v>168</v>
      </c>
      <c r="E372" s="273" t="s">
        <v>1</v>
      </c>
      <c r="F372" s="274" t="s">
        <v>169</v>
      </c>
      <c r="G372" s="272"/>
      <c r="H372" s="275">
        <v>7250</v>
      </c>
      <c r="I372" s="276"/>
      <c r="J372" s="272"/>
      <c r="K372" s="272"/>
      <c r="L372" s="277"/>
      <c r="M372" s="278"/>
      <c r="N372" s="279"/>
      <c r="O372" s="279"/>
      <c r="P372" s="279"/>
      <c r="Q372" s="279"/>
      <c r="R372" s="279"/>
      <c r="S372" s="279"/>
      <c r="T372" s="28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81" t="s">
        <v>168</v>
      </c>
      <c r="AU372" s="281" t="s">
        <v>83</v>
      </c>
      <c r="AV372" s="14" t="s">
        <v>149</v>
      </c>
      <c r="AW372" s="14" t="s">
        <v>30</v>
      </c>
      <c r="AX372" s="14" t="s">
        <v>81</v>
      </c>
      <c r="AY372" s="281" t="s">
        <v>141</v>
      </c>
    </row>
    <row r="373" s="2" customFormat="1" ht="16.5" customHeight="1">
      <c r="A373" s="38"/>
      <c r="B373" s="39"/>
      <c r="C373" s="249" t="s">
        <v>844</v>
      </c>
      <c r="D373" s="249" t="s">
        <v>162</v>
      </c>
      <c r="E373" s="250" t="s">
        <v>845</v>
      </c>
      <c r="F373" s="251" t="s">
        <v>846</v>
      </c>
      <c r="G373" s="252" t="s">
        <v>165</v>
      </c>
      <c r="H373" s="253">
        <v>124</v>
      </c>
      <c r="I373" s="254"/>
      <c r="J373" s="255">
        <f>ROUND(I373*H373,2)</f>
        <v>0</v>
      </c>
      <c r="K373" s="251" t="s">
        <v>1</v>
      </c>
      <c r="L373" s="256"/>
      <c r="M373" s="257" t="s">
        <v>1</v>
      </c>
      <c r="N373" s="258" t="s">
        <v>40</v>
      </c>
      <c r="O373" s="92"/>
      <c r="P373" s="245">
        <f>O373*H373</f>
        <v>0</v>
      </c>
      <c r="Q373" s="245">
        <v>0</v>
      </c>
      <c r="R373" s="245">
        <f>Q373*H373</f>
        <v>0</v>
      </c>
      <c r="S373" s="245">
        <v>0</v>
      </c>
      <c r="T373" s="24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7" t="s">
        <v>278</v>
      </c>
      <c r="AT373" s="247" t="s">
        <v>162</v>
      </c>
      <c r="AU373" s="247" t="s">
        <v>83</v>
      </c>
      <c r="AY373" s="17" t="s">
        <v>141</v>
      </c>
      <c r="BE373" s="248">
        <f>IF(N373="základní",J373,0)</f>
        <v>0</v>
      </c>
      <c r="BF373" s="248">
        <f>IF(N373="snížená",J373,0)</f>
        <v>0</v>
      </c>
      <c r="BG373" s="248">
        <f>IF(N373="zákl. přenesená",J373,0)</f>
        <v>0</v>
      </c>
      <c r="BH373" s="248">
        <f>IF(N373="sníž. přenesená",J373,0)</f>
        <v>0</v>
      </c>
      <c r="BI373" s="248">
        <f>IF(N373="nulová",J373,0)</f>
        <v>0</v>
      </c>
      <c r="BJ373" s="17" t="s">
        <v>149</v>
      </c>
      <c r="BK373" s="248">
        <f>ROUND(I373*H373,2)</f>
        <v>0</v>
      </c>
      <c r="BL373" s="17" t="s">
        <v>214</v>
      </c>
      <c r="BM373" s="247" t="s">
        <v>847</v>
      </c>
    </row>
    <row r="374" s="13" customFormat="1">
      <c r="A374" s="13"/>
      <c r="B374" s="259"/>
      <c r="C374" s="260"/>
      <c r="D374" s="261" t="s">
        <v>168</v>
      </c>
      <c r="E374" s="262" t="s">
        <v>1</v>
      </c>
      <c r="F374" s="263" t="s">
        <v>848</v>
      </c>
      <c r="G374" s="260"/>
      <c r="H374" s="264">
        <v>30</v>
      </c>
      <c r="I374" s="265"/>
      <c r="J374" s="260"/>
      <c r="K374" s="260"/>
      <c r="L374" s="266"/>
      <c r="M374" s="267"/>
      <c r="N374" s="268"/>
      <c r="O374" s="268"/>
      <c r="P374" s="268"/>
      <c r="Q374" s="268"/>
      <c r="R374" s="268"/>
      <c r="S374" s="268"/>
      <c r="T374" s="26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70" t="s">
        <v>168</v>
      </c>
      <c r="AU374" s="270" t="s">
        <v>83</v>
      </c>
      <c r="AV374" s="13" t="s">
        <v>83</v>
      </c>
      <c r="AW374" s="13" t="s">
        <v>30</v>
      </c>
      <c r="AX374" s="13" t="s">
        <v>73</v>
      </c>
      <c r="AY374" s="270" t="s">
        <v>141</v>
      </c>
    </row>
    <row r="375" s="13" customFormat="1">
      <c r="A375" s="13"/>
      <c r="B375" s="259"/>
      <c r="C375" s="260"/>
      <c r="D375" s="261" t="s">
        <v>168</v>
      </c>
      <c r="E375" s="262" t="s">
        <v>1</v>
      </c>
      <c r="F375" s="263" t="s">
        <v>849</v>
      </c>
      <c r="G375" s="260"/>
      <c r="H375" s="264">
        <v>60</v>
      </c>
      <c r="I375" s="265"/>
      <c r="J375" s="260"/>
      <c r="K375" s="260"/>
      <c r="L375" s="266"/>
      <c r="M375" s="267"/>
      <c r="N375" s="268"/>
      <c r="O375" s="268"/>
      <c r="P375" s="268"/>
      <c r="Q375" s="268"/>
      <c r="R375" s="268"/>
      <c r="S375" s="268"/>
      <c r="T375" s="26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70" t="s">
        <v>168</v>
      </c>
      <c r="AU375" s="270" t="s">
        <v>83</v>
      </c>
      <c r="AV375" s="13" t="s">
        <v>83</v>
      </c>
      <c r="AW375" s="13" t="s">
        <v>30</v>
      </c>
      <c r="AX375" s="13" t="s">
        <v>73</v>
      </c>
      <c r="AY375" s="270" t="s">
        <v>141</v>
      </c>
    </row>
    <row r="376" s="13" customFormat="1">
      <c r="A376" s="13"/>
      <c r="B376" s="259"/>
      <c r="C376" s="260"/>
      <c r="D376" s="261" t="s">
        <v>168</v>
      </c>
      <c r="E376" s="262" t="s">
        <v>1</v>
      </c>
      <c r="F376" s="263" t="s">
        <v>850</v>
      </c>
      <c r="G376" s="260"/>
      <c r="H376" s="264">
        <v>34</v>
      </c>
      <c r="I376" s="265"/>
      <c r="J376" s="260"/>
      <c r="K376" s="260"/>
      <c r="L376" s="266"/>
      <c r="M376" s="267"/>
      <c r="N376" s="268"/>
      <c r="O376" s="268"/>
      <c r="P376" s="268"/>
      <c r="Q376" s="268"/>
      <c r="R376" s="268"/>
      <c r="S376" s="268"/>
      <c r="T376" s="26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70" t="s">
        <v>168</v>
      </c>
      <c r="AU376" s="270" t="s">
        <v>83</v>
      </c>
      <c r="AV376" s="13" t="s">
        <v>83</v>
      </c>
      <c r="AW376" s="13" t="s">
        <v>30</v>
      </c>
      <c r="AX376" s="13" t="s">
        <v>73</v>
      </c>
      <c r="AY376" s="270" t="s">
        <v>141</v>
      </c>
    </row>
    <row r="377" s="14" customFormat="1">
      <c r="A377" s="14"/>
      <c r="B377" s="271"/>
      <c r="C377" s="272"/>
      <c r="D377" s="261" t="s">
        <v>168</v>
      </c>
      <c r="E377" s="273" t="s">
        <v>1</v>
      </c>
      <c r="F377" s="274" t="s">
        <v>169</v>
      </c>
      <c r="G377" s="272"/>
      <c r="H377" s="275">
        <v>124</v>
      </c>
      <c r="I377" s="276"/>
      <c r="J377" s="272"/>
      <c r="K377" s="272"/>
      <c r="L377" s="277"/>
      <c r="M377" s="278"/>
      <c r="N377" s="279"/>
      <c r="O377" s="279"/>
      <c r="P377" s="279"/>
      <c r="Q377" s="279"/>
      <c r="R377" s="279"/>
      <c r="S377" s="279"/>
      <c r="T377" s="28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81" t="s">
        <v>168</v>
      </c>
      <c r="AU377" s="281" t="s">
        <v>83</v>
      </c>
      <c r="AV377" s="14" t="s">
        <v>149</v>
      </c>
      <c r="AW377" s="14" t="s">
        <v>30</v>
      </c>
      <c r="AX377" s="14" t="s">
        <v>81</v>
      </c>
      <c r="AY377" s="281" t="s">
        <v>141</v>
      </c>
    </row>
    <row r="378" s="2" customFormat="1" ht="16.5" customHeight="1">
      <c r="A378" s="38"/>
      <c r="B378" s="39"/>
      <c r="C378" s="249" t="s">
        <v>851</v>
      </c>
      <c r="D378" s="249" t="s">
        <v>162</v>
      </c>
      <c r="E378" s="250" t="s">
        <v>852</v>
      </c>
      <c r="F378" s="251" t="s">
        <v>853</v>
      </c>
      <c r="G378" s="252" t="s">
        <v>165</v>
      </c>
      <c r="H378" s="253">
        <v>275</v>
      </c>
      <c r="I378" s="254"/>
      <c r="J378" s="255">
        <f>ROUND(I378*H378,2)</f>
        <v>0</v>
      </c>
      <c r="K378" s="251" t="s">
        <v>1</v>
      </c>
      <c r="L378" s="256"/>
      <c r="M378" s="257" t="s">
        <v>1</v>
      </c>
      <c r="N378" s="258" t="s">
        <v>40</v>
      </c>
      <c r="O378" s="92"/>
      <c r="P378" s="245">
        <f>O378*H378</f>
        <v>0</v>
      </c>
      <c r="Q378" s="245">
        <v>0</v>
      </c>
      <c r="R378" s="245">
        <f>Q378*H378</f>
        <v>0</v>
      </c>
      <c r="S378" s="245">
        <v>0</v>
      </c>
      <c r="T378" s="24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7" t="s">
        <v>278</v>
      </c>
      <c r="AT378" s="247" t="s">
        <v>162</v>
      </c>
      <c r="AU378" s="247" t="s">
        <v>83</v>
      </c>
      <c r="AY378" s="17" t="s">
        <v>141</v>
      </c>
      <c r="BE378" s="248">
        <f>IF(N378="základní",J378,0)</f>
        <v>0</v>
      </c>
      <c r="BF378" s="248">
        <f>IF(N378="snížená",J378,0)</f>
        <v>0</v>
      </c>
      <c r="BG378" s="248">
        <f>IF(N378="zákl. přenesená",J378,0)</f>
        <v>0</v>
      </c>
      <c r="BH378" s="248">
        <f>IF(N378="sníž. přenesená",J378,0)</f>
        <v>0</v>
      </c>
      <c r="BI378" s="248">
        <f>IF(N378="nulová",J378,0)</f>
        <v>0</v>
      </c>
      <c r="BJ378" s="17" t="s">
        <v>149</v>
      </c>
      <c r="BK378" s="248">
        <f>ROUND(I378*H378,2)</f>
        <v>0</v>
      </c>
      <c r="BL378" s="17" t="s">
        <v>214</v>
      </c>
      <c r="BM378" s="247" t="s">
        <v>854</v>
      </c>
    </row>
    <row r="379" s="13" customFormat="1">
      <c r="A379" s="13"/>
      <c r="B379" s="259"/>
      <c r="C379" s="260"/>
      <c r="D379" s="261" t="s">
        <v>168</v>
      </c>
      <c r="E379" s="262" t="s">
        <v>1</v>
      </c>
      <c r="F379" s="263" t="s">
        <v>855</v>
      </c>
      <c r="G379" s="260"/>
      <c r="H379" s="264">
        <v>75</v>
      </c>
      <c r="I379" s="265"/>
      <c r="J379" s="260"/>
      <c r="K379" s="260"/>
      <c r="L379" s="266"/>
      <c r="M379" s="267"/>
      <c r="N379" s="268"/>
      <c r="O379" s="268"/>
      <c r="P379" s="268"/>
      <c r="Q379" s="268"/>
      <c r="R379" s="268"/>
      <c r="S379" s="268"/>
      <c r="T379" s="26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70" t="s">
        <v>168</v>
      </c>
      <c r="AU379" s="270" t="s">
        <v>83</v>
      </c>
      <c r="AV379" s="13" t="s">
        <v>83</v>
      </c>
      <c r="AW379" s="13" t="s">
        <v>30</v>
      </c>
      <c r="AX379" s="13" t="s">
        <v>73</v>
      </c>
      <c r="AY379" s="270" t="s">
        <v>141</v>
      </c>
    </row>
    <row r="380" s="13" customFormat="1">
      <c r="A380" s="13"/>
      <c r="B380" s="259"/>
      <c r="C380" s="260"/>
      <c r="D380" s="261" t="s">
        <v>168</v>
      </c>
      <c r="E380" s="262" t="s">
        <v>1</v>
      </c>
      <c r="F380" s="263" t="s">
        <v>856</v>
      </c>
      <c r="G380" s="260"/>
      <c r="H380" s="264">
        <v>80</v>
      </c>
      <c r="I380" s="265"/>
      <c r="J380" s="260"/>
      <c r="K380" s="260"/>
      <c r="L380" s="266"/>
      <c r="M380" s="267"/>
      <c r="N380" s="268"/>
      <c r="O380" s="268"/>
      <c r="P380" s="268"/>
      <c r="Q380" s="268"/>
      <c r="R380" s="268"/>
      <c r="S380" s="268"/>
      <c r="T380" s="26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70" t="s">
        <v>168</v>
      </c>
      <c r="AU380" s="270" t="s">
        <v>83</v>
      </c>
      <c r="AV380" s="13" t="s">
        <v>83</v>
      </c>
      <c r="AW380" s="13" t="s">
        <v>30</v>
      </c>
      <c r="AX380" s="13" t="s">
        <v>73</v>
      </c>
      <c r="AY380" s="270" t="s">
        <v>141</v>
      </c>
    </row>
    <row r="381" s="13" customFormat="1">
      <c r="A381" s="13"/>
      <c r="B381" s="259"/>
      <c r="C381" s="260"/>
      <c r="D381" s="261" t="s">
        <v>168</v>
      </c>
      <c r="E381" s="262" t="s">
        <v>1</v>
      </c>
      <c r="F381" s="263" t="s">
        <v>857</v>
      </c>
      <c r="G381" s="260"/>
      <c r="H381" s="264">
        <v>120</v>
      </c>
      <c r="I381" s="265"/>
      <c r="J381" s="260"/>
      <c r="K381" s="260"/>
      <c r="L381" s="266"/>
      <c r="M381" s="267"/>
      <c r="N381" s="268"/>
      <c r="O381" s="268"/>
      <c r="P381" s="268"/>
      <c r="Q381" s="268"/>
      <c r="R381" s="268"/>
      <c r="S381" s="268"/>
      <c r="T381" s="26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0" t="s">
        <v>168</v>
      </c>
      <c r="AU381" s="270" t="s">
        <v>83</v>
      </c>
      <c r="AV381" s="13" t="s">
        <v>83</v>
      </c>
      <c r="AW381" s="13" t="s">
        <v>30</v>
      </c>
      <c r="AX381" s="13" t="s">
        <v>73</v>
      </c>
      <c r="AY381" s="270" t="s">
        <v>141</v>
      </c>
    </row>
    <row r="382" s="14" customFormat="1">
      <c r="A382" s="14"/>
      <c r="B382" s="271"/>
      <c r="C382" s="272"/>
      <c r="D382" s="261" t="s">
        <v>168</v>
      </c>
      <c r="E382" s="273" t="s">
        <v>1</v>
      </c>
      <c r="F382" s="274" t="s">
        <v>169</v>
      </c>
      <c r="G382" s="272"/>
      <c r="H382" s="275">
        <v>275</v>
      </c>
      <c r="I382" s="276"/>
      <c r="J382" s="272"/>
      <c r="K382" s="272"/>
      <c r="L382" s="277"/>
      <c r="M382" s="278"/>
      <c r="N382" s="279"/>
      <c r="O382" s="279"/>
      <c r="P382" s="279"/>
      <c r="Q382" s="279"/>
      <c r="R382" s="279"/>
      <c r="S382" s="279"/>
      <c r="T382" s="28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81" t="s">
        <v>168</v>
      </c>
      <c r="AU382" s="281" t="s">
        <v>83</v>
      </c>
      <c r="AV382" s="14" t="s">
        <v>149</v>
      </c>
      <c r="AW382" s="14" t="s">
        <v>30</v>
      </c>
      <c r="AX382" s="14" t="s">
        <v>81</v>
      </c>
      <c r="AY382" s="281" t="s">
        <v>141</v>
      </c>
    </row>
    <row r="383" s="2" customFormat="1" ht="16.5" customHeight="1">
      <c r="A383" s="38"/>
      <c r="B383" s="39"/>
      <c r="C383" s="249" t="s">
        <v>858</v>
      </c>
      <c r="D383" s="249" t="s">
        <v>162</v>
      </c>
      <c r="E383" s="250" t="s">
        <v>859</v>
      </c>
      <c r="F383" s="251" t="s">
        <v>860</v>
      </c>
      <c r="G383" s="252" t="s">
        <v>165</v>
      </c>
      <c r="H383" s="253">
        <v>465</v>
      </c>
      <c r="I383" s="254"/>
      <c r="J383" s="255">
        <f>ROUND(I383*H383,2)</f>
        <v>0</v>
      </c>
      <c r="K383" s="251" t="s">
        <v>1</v>
      </c>
      <c r="L383" s="256"/>
      <c r="M383" s="257" t="s">
        <v>1</v>
      </c>
      <c r="N383" s="258" t="s">
        <v>40</v>
      </c>
      <c r="O383" s="92"/>
      <c r="P383" s="245">
        <f>O383*H383</f>
        <v>0</v>
      </c>
      <c r="Q383" s="245">
        <v>0</v>
      </c>
      <c r="R383" s="245">
        <f>Q383*H383</f>
        <v>0</v>
      </c>
      <c r="S383" s="245">
        <v>0</v>
      </c>
      <c r="T383" s="24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7" t="s">
        <v>278</v>
      </c>
      <c r="AT383" s="247" t="s">
        <v>162</v>
      </c>
      <c r="AU383" s="247" t="s">
        <v>83</v>
      </c>
      <c r="AY383" s="17" t="s">
        <v>141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17" t="s">
        <v>149</v>
      </c>
      <c r="BK383" s="248">
        <f>ROUND(I383*H383,2)</f>
        <v>0</v>
      </c>
      <c r="BL383" s="17" t="s">
        <v>214</v>
      </c>
      <c r="BM383" s="247" t="s">
        <v>861</v>
      </c>
    </row>
    <row r="384" s="13" customFormat="1">
      <c r="A384" s="13"/>
      <c r="B384" s="259"/>
      <c r="C384" s="260"/>
      <c r="D384" s="261" t="s">
        <v>168</v>
      </c>
      <c r="E384" s="262" t="s">
        <v>1</v>
      </c>
      <c r="F384" s="263" t="s">
        <v>855</v>
      </c>
      <c r="G384" s="260"/>
      <c r="H384" s="264">
        <v>75</v>
      </c>
      <c r="I384" s="265"/>
      <c r="J384" s="260"/>
      <c r="K384" s="260"/>
      <c r="L384" s="266"/>
      <c r="M384" s="267"/>
      <c r="N384" s="268"/>
      <c r="O384" s="268"/>
      <c r="P384" s="268"/>
      <c r="Q384" s="268"/>
      <c r="R384" s="268"/>
      <c r="S384" s="268"/>
      <c r="T384" s="26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70" t="s">
        <v>168</v>
      </c>
      <c r="AU384" s="270" t="s">
        <v>83</v>
      </c>
      <c r="AV384" s="13" t="s">
        <v>83</v>
      </c>
      <c r="AW384" s="13" t="s">
        <v>30</v>
      </c>
      <c r="AX384" s="13" t="s">
        <v>73</v>
      </c>
      <c r="AY384" s="270" t="s">
        <v>141</v>
      </c>
    </row>
    <row r="385" s="13" customFormat="1">
      <c r="A385" s="13"/>
      <c r="B385" s="259"/>
      <c r="C385" s="260"/>
      <c r="D385" s="261" t="s">
        <v>168</v>
      </c>
      <c r="E385" s="262" t="s">
        <v>1</v>
      </c>
      <c r="F385" s="263" t="s">
        <v>856</v>
      </c>
      <c r="G385" s="260"/>
      <c r="H385" s="264">
        <v>80</v>
      </c>
      <c r="I385" s="265"/>
      <c r="J385" s="260"/>
      <c r="K385" s="260"/>
      <c r="L385" s="266"/>
      <c r="M385" s="267"/>
      <c r="N385" s="268"/>
      <c r="O385" s="268"/>
      <c r="P385" s="268"/>
      <c r="Q385" s="268"/>
      <c r="R385" s="268"/>
      <c r="S385" s="268"/>
      <c r="T385" s="26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70" t="s">
        <v>168</v>
      </c>
      <c r="AU385" s="270" t="s">
        <v>83</v>
      </c>
      <c r="AV385" s="13" t="s">
        <v>83</v>
      </c>
      <c r="AW385" s="13" t="s">
        <v>30</v>
      </c>
      <c r="AX385" s="13" t="s">
        <v>73</v>
      </c>
      <c r="AY385" s="270" t="s">
        <v>141</v>
      </c>
    </row>
    <row r="386" s="13" customFormat="1">
      <c r="A386" s="13"/>
      <c r="B386" s="259"/>
      <c r="C386" s="260"/>
      <c r="D386" s="261" t="s">
        <v>168</v>
      </c>
      <c r="E386" s="262" t="s">
        <v>1</v>
      </c>
      <c r="F386" s="263" t="s">
        <v>862</v>
      </c>
      <c r="G386" s="260"/>
      <c r="H386" s="264">
        <v>170</v>
      </c>
      <c r="I386" s="265"/>
      <c r="J386" s="260"/>
      <c r="K386" s="260"/>
      <c r="L386" s="266"/>
      <c r="M386" s="267"/>
      <c r="N386" s="268"/>
      <c r="O386" s="268"/>
      <c r="P386" s="268"/>
      <c r="Q386" s="268"/>
      <c r="R386" s="268"/>
      <c r="S386" s="268"/>
      <c r="T386" s="26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70" t="s">
        <v>168</v>
      </c>
      <c r="AU386" s="270" t="s">
        <v>83</v>
      </c>
      <c r="AV386" s="13" t="s">
        <v>83</v>
      </c>
      <c r="AW386" s="13" t="s">
        <v>30</v>
      </c>
      <c r="AX386" s="13" t="s">
        <v>73</v>
      </c>
      <c r="AY386" s="270" t="s">
        <v>141</v>
      </c>
    </row>
    <row r="387" s="13" customFormat="1">
      <c r="A387" s="13"/>
      <c r="B387" s="259"/>
      <c r="C387" s="260"/>
      <c r="D387" s="261" t="s">
        <v>168</v>
      </c>
      <c r="E387" s="262" t="s">
        <v>1</v>
      </c>
      <c r="F387" s="263" t="s">
        <v>863</v>
      </c>
      <c r="G387" s="260"/>
      <c r="H387" s="264">
        <v>140</v>
      </c>
      <c r="I387" s="265"/>
      <c r="J387" s="260"/>
      <c r="K387" s="260"/>
      <c r="L387" s="266"/>
      <c r="M387" s="267"/>
      <c r="N387" s="268"/>
      <c r="O387" s="268"/>
      <c r="P387" s="268"/>
      <c r="Q387" s="268"/>
      <c r="R387" s="268"/>
      <c r="S387" s="268"/>
      <c r="T387" s="26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70" t="s">
        <v>168</v>
      </c>
      <c r="AU387" s="270" t="s">
        <v>83</v>
      </c>
      <c r="AV387" s="13" t="s">
        <v>83</v>
      </c>
      <c r="AW387" s="13" t="s">
        <v>30</v>
      </c>
      <c r="AX387" s="13" t="s">
        <v>73</v>
      </c>
      <c r="AY387" s="270" t="s">
        <v>141</v>
      </c>
    </row>
    <row r="388" s="14" customFormat="1">
      <c r="A388" s="14"/>
      <c r="B388" s="271"/>
      <c r="C388" s="272"/>
      <c r="D388" s="261" t="s">
        <v>168</v>
      </c>
      <c r="E388" s="273" t="s">
        <v>1</v>
      </c>
      <c r="F388" s="274" t="s">
        <v>169</v>
      </c>
      <c r="G388" s="272"/>
      <c r="H388" s="275">
        <v>465</v>
      </c>
      <c r="I388" s="276"/>
      <c r="J388" s="272"/>
      <c r="K388" s="272"/>
      <c r="L388" s="277"/>
      <c r="M388" s="278"/>
      <c r="N388" s="279"/>
      <c r="O388" s="279"/>
      <c r="P388" s="279"/>
      <c r="Q388" s="279"/>
      <c r="R388" s="279"/>
      <c r="S388" s="279"/>
      <c r="T388" s="28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81" t="s">
        <v>168</v>
      </c>
      <c r="AU388" s="281" t="s">
        <v>83</v>
      </c>
      <c r="AV388" s="14" t="s">
        <v>149</v>
      </c>
      <c r="AW388" s="14" t="s">
        <v>30</v>
      </c>
      <c r="AX388" s="14" t="s">
        <v>81</v>
      </c>
      <c r="AY388" s="281" t="s">
        <v>141</v>
      </c>
    </row>
    <row r="389" s="2" customFormat="1" ht="16.5" customHeight="1">
      <c r="A389" s="38"/>
      <c r="B389" s="39"/>
      <c r="C389" s="249" t="s">
        <v>864</v>
      </c>
      <c r="D389" s="249" t="s">
        <v>162</v>
      </c>
      <c r="E389" s="250" t="s">
        <v>865</v>
      </c>
      <c r="F389" s="251" t="s">
        <v>866</v>
      </c>
      <c r="G389" s="252" t="s">
        <v>165</v>
      </c>
      <c r="H389" s="253">
        <v>365</v>
      </c>
      <c r="I389" s="254"/>
      <c r="J389" s="255">
        <f>ROUND(I389*H389,2)</f>
        <v>0</v>
      </c>
      <c r="K389" s="251" t="s">
        <v>1</v>
      </c>
      <c r="L389" s="256"/>
      <c r="M389" s="257" t="s">
        <v>1</v>
      </c>
      <c r="N389" s="258" t="s">
        <v>40</v>
      </c>
      <c r="O389" s="92"/>
      <c r="P389" s="245">
        <f>O389*H389</f>
        <v>0</v>
      </c>
      <c r="Q389" s="245">
        <v>0</v>
      </c>
      <c r="R389" s="245">
        <f>Q389*H389</f>
        <v>0</v>
      </c>
      <c r="S389" s="245">
        <v>0</v>
      </c>
      <c r="T389" s="24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7" t="s">
        <v>278</v>
      </c>
      <c r="AT389" s="247" t="s">
        <v>162</v>
      </c>
      <c r="AU389" s="247" t="s">
        <v>83</v>
      </c>
      <c r="AY389" s="17" t="s">
        <v>141</v>
      </c>
      <c r="BE389" s="248">
        <f>IF(N389="základní",J389,0)</f>
        <v>0</v>
      </c>
      <c r="BF389" s="248">
        <f>IF(N389="snížená",J389,0)</f>
        <v>0</v>
      </c>
      <c r="BG389" s="248">
        <f>IF(N389="zákl. přenesená",J389,0)</f>
        <v>0</v>
      </c>
      <c r="BH389" s="248">
        <f>IF(N389="sníž. přenesená",J389,0)</f>
        <v>0</v>
      </c>
      <c r="BI389" s="248">
        <f>IF(N389="nulová",J389,0)</f>
        <v>0</v>
      </c>
      <c r="BJ389" s="17" t="s">
        <v>149</v>
      </c>
      <c r="BK389" s="248">
        <f>ROUND(I389*H389,2)</f>
        <v>0</v>
      </c>
      <c r="BL389" s="17" t="s">
        <v>214</v>
      </c>
      <c r="BM389" s="247" t="s">
        <v>867</v>
      </c>
    </row>
    <row r="390" s="13" customFormat="1">
      <c r="A390" s="13"/>
      <c r="B390" s="259"/>
      <c r="C390" s="260"/>
      <c r="D390" s="261" t="s">
        <v>168</v>
      </c>
      <c r="E390" s="262" t="s">
        <v>1</v>
      </c>
      <c r="F390" s="263" t="s">
        <v>868</v>
      </c>
      <c r="G390" s="260"/>
      <c r="H390" s="264">
        <v>80</v>
      </c>
      <c r="I390" s="265"/>
      <c r="J390" s="260"/>
      <c r="K390" s="260"/>
      <c r="L390" s="266"/>
      <c r="M390" s="267"/>
      <c r="N390" s="268"/>
      <c r="O390" s="268"/>
      <c r="P390" s="268"/>
      <c r="Q390" s="268"/>
      <c r="R390" s="268"/>
      <c r="S390" s="268"/>
      <c r="T390" s="26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70" t="s">
        <v>168</v>
      </c>
      <c r="AU390" s="270" t="s">
        <v>83</v>
      </c>
      <c r="AV390" s="13" t="s">
        <v>83</v>
      </c>
      <c r="AW390" s="13" t="s">
        <v>30</v>
      </c>
      <c r="AX390" s="13" t="s">
        <v>73</v>
      </c>
      <c r="AY390" s="270" t="s">
        <v>141</v>
      </c>
    </row>
    <row r="391" s="13" customFormat="1">
      <c r="A391" s="13"/>
      <c r="B391" s="259"/>
      <c r="C391" s="260"/>
      <c r="D391" s="261" t="s">
        <v>168</v>
      </c>
      <c r="E391" s="262" t="s">
        <v>1</v>
      </c>
      <c r="F391" s="263" t="s">
        <v>869</v>
      </c>
      <c r="G391" s="260"/>
      <c r="H391" s="264">
        <v>120</v>
      </c>
      <c r="I391" s="265"/>
      <c r="J391" s="260"/>
      <c r="K391" s="260"/>
      <c r="L391" s="266"/>
      <c r="M391" s="267"/>
      <c r="N391" s="268"/>
      <c r="O391" s="268"/>
      <c r="P391" s="268"/>
      <c r="Q391" s="268"/>
      <c r="R391" s="268"/>
      <c r="S391" s="268"/>
      <c r="T391" s="26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70" t="s">
        <v>168</v>
      </c>
      <c r="AU391" s="270" t="s">
        <v>83</v>
      </c>
      <c r="AV391" s="13" t="s">
        <v>83</v>
      </c>
      <c r="AW391" s="13" t="s">
        <v>30</v>
      </c>
      <c r="AX391" s="13" t="s">
        <v>73</v>
      </c>
      <c r="AY391" s="270" t="s">
        <v>141</v>
      </c>
    </row>
    <row r="392" s="13" customFormat="1">
      <c r="A392" s="13"/>
      <c r="B392" s="259"/>
      <c r="C392" s="260"/>
      <c r="D392" s="261" t="s">
        <v>168</v>
      </c>
      <c r="E392" s="262" t="s">
        <v>1</v>
      </c>
      <c r="F392" s="263" t="s">
        <v>870</v>
      </c>
      <c r="G392" s="260"/>
      <c r="H392" s="264">
        <v>80</v>
      </c>
      <c r="I392" s="265"/>
      <c r="J392" s="260"/>
      <c r="K392" s="260"/>
      <c r="L392" s="266"/>
      <c r="M392" s="267"/>
      <c r="N392" s="268"/>
      <c r="O392" s="268"/>
      <c r="P392" s="268"/>
      <c r="Q392" s="268"/>
      <c r="R392" s="268"/>
      <c r="S392" s="268"/>
      <c r="T392" s="26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70" t="s">
        <v>168</v>
      </c>
      <c r="AU392" s="270" t="s">
        <v>83</v>
      </c>
      <c r="AV392" s="13" t="s">
        <v>83</v>
      </c>
      <c r="AW392" s="13" t="s">
        <v>30</v>
      </c>
      <c r="AX392" s="13" t="s">
        <v>73</v>
      </c>
      <c r="AY392" s="270" t="s">
        <v>141</v>
      </c>
    </row>
    <row r="393" s="13" customFormat="1">
      <c r="A393" s="13"/>
      <c r="B393" s="259"/>
      <c r="C393" s="260"/>
      <c r="D393" s="261" t="s">
        <v>168</v>
      </c>
      <c r="E393" s="262" t="s">
        <v>1</v>
      </c>
      <c r="F393" s="263" t="s">
        <v>871</v>
      </c>
      <c r="G393" s="260"/>
      <c r="H393" s="264">
        <v>85</v>
      </c>
      <c r="I393" s="265"/>
      <c r="J393" s="260"/>
      <c r="K393" s="260"/>
      <c r="L393" s="266"/>
      <c r="M393" s="267"/>
      <c r="N393" s="268"/>
      <c r="O393" s="268"/>
      <c r="P393" s="268"/>
      <c r="Q393" s="268"/>
      <c r="R393" s="268"/>
      <c r="S393" s="268"/>
      <c r="T393" s="26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70" t="s">
        <v>168</v>
      </c>
      <c r="AU393" s="270" t="s">
        <v>83</v>
      </c>
      <c r="AV393" s="13" t="s">
        <v>83</v>
      </c>
      <c r="AW393" s="13" t="s">
        <v>30</v>
      </c>
      <c r="AX393" s="13" t="s">
        <v>73</v>
      </c>
      <c r="AY393" s="270" t="s">
        <v>141</v>
      </c>
    </row>
    <row r="394" s="14" customFormat="1">
      <c r="A394" s="14"/>
      <c r="B394" s="271"/>
      <c r="C394" s="272"/>
      <c r="D394" s="261" t="s">
        <v>168</v>
      </c>
      <c r="E394" s="273" t="s">
        <v>1</v>
      </c>
      <c r="F394" s="274" t="s">
        <v>169</v>
      </c>
      <c r="G394" s="272"/>
      <c r="H394" s="275">
        <v>365</v>
      </c>
      <c r="I394" s="276"/>
      <c r="J394" s="272"/>
      <c r="K394" s="272"/>
      <c r="L394" s="277"/>
      <c r="M394" s="278"/>
      <c r="N394" s="279"/>
      <c r="O394" s="279"/>
      <c r="P394" s="279"/>
      <c r="Q394" s="279"/>
      <c r="R394" s="279"/>
      <c r="S394" s="279"/>
      <c r="T394" s="28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81" t="s">
        <v>168</v>
      </c>
      <c r="AU394" s="281" t="s">
        <v>83</v>
      </c>
      <c r="AV394" s="14" t="s">
        <v>149</v>
      </c>
      <c r="AW394" s="14" t="s">
        <v>30</v>
      </c>
      <c r="AX394" s="14" t="s">
        <v>81</v>
      </c>
      <c r="AY394" s="281" t="s">
        <v>141</v>
      </c>
    </row>
    <row r="395" s="2" customFormat="1" ht="16.5" customHeight="1">
      <c r="A395" s="38"/>
      <c r="B395" s="39"/>
      <c r="C395" s="249" t="s">
        <v>872</v>
      </c>
      <c r="D395" s="249" t="s">
        <v>162</v>
      </c>
      <c r="E395" s="250" t="s">
        <v>873</v>
      </c>
      <c r="F395" s="251" t="s">
        <v>874</v>
      </c>
      <c r="G395" s="252" t="s">
        <v>165</v>
      </c>
      <c r="H395" s="253">
        <v>465</v>
      </c>
      <c r="I395" s="254"/>
      <c r="J395" s="255">
        <f>ROUND(I395*H395,2)</f>
        <v>0</v>
      </c>
      <c r="K395" s="251" t="s">
        <v>1</v>
      </c>
      <c r="L395" s="256"/>
      <c r="M395" s="257" t="s">
        <v>1</v>
      </c>
      <c r="N395" s="258" t="s">
        <v>40</v>
      </c>
      <c r="O395" s="92"/>
      <c r="P395" s="245">
        <f>O395*H395</f>
        <v>0</v>
      </c>
      <c r="Q395" s="245">
        <v>0</v>
      </c>
      <c r="R395" s="245">
        <f>Q395*H395</f>
        <v>0</v>
      </c>
      <c r="S395" s="245">
        <v>0</v>
      </c>
      <c r="T395" s="24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7" t="s">
        <v>278</v>
      </c>
      <c r="AT395" s="247" t="s">
        <v>162</v>
      </c>
      <c r="AU395" s="247" t="s">
        <v>83</v>
      </c>
      <c r="AY395" s="17" t="s">
        <v>141</v>
      </c>
      <c r="BE395" s="248">
        <f>IF(N395="základní",J395,0)</f>
        <v>0</v>
      </c>
      <c r="BF395" s="248">
        <f>IF(N395="snížená",J395,0)</f>
        <v>0</v>
      </c>
      <c r="BG395" s="248">
        <f>IF(N395="zákl. přenesená",J395,0)</f>
        <v>0</v>
      </c>
      <c r="BH395" s="248">
        <f>IF(N395="sníž. přenesená",J395,0)</f>
        <v>0</v>
      </c>
      <c r="BI395" s="248">
        <f>IF(N395="nulová",J395,0)</f>
        <v>0</v>
      </c>
      <c r="BJ395" s="17" t="s">
        <v>149</v>
      </c>
      <c r="BK395" s="248">
        <f>ROUND(I395*H395,2)</f>
        <v>0</v>
      </c>
      <c r="BL395" s="17" t="s">
        <v>214</v>
      </c>
      <c r="BM395" s="247" t="s">
        <v>875</v>
      </c>
    </row>
    <row r="396" s="13" customFormat="1">
      <c r="A396" s="13"/>
      <c r="B396" s="259"/>
      <c r="C396" s="260"/>
      <c r="D396" s="261" t="s">
        <v>168</v>
      </c>
      <c r="E396" s="262" t="s">
        <v>1</v>
      </c>
      <c r="F396" s="263" t="s">
        <v>855</v>
      </c>
      <c r="G396" s="260"/>
      <c r="H396" s="264">
        <v>75</v>
      </c>
      <c r="I396" s="265"/>
      <c r="J396" s="260"/>
      <c r="K396" s="260"/>
      <c r="L396" s="266"/>
      <c r="M396" s="267"/>
      <c r="N396" s="268"/>
      <c r="O396" s="268"/>
      <c r="P396" s="268"/>
      <c r="Q396" s="268"/>
      <c r="R396" s="268"/>
      <c r="S396" s="268"/>
      <c r="T396" s="26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70" t="s">
        <v>168</v>
      </c>
      <c r="AU396" s="270" t="s">
        <v>83</v>
      </c>
      <c r="AV396" s="13" t="s">
        <v>83</v>
      </c>
      <c r="AW396" s="13" t="s">
        <v>30</v>
      </c>
      <c r="AX396" s="13" t="s">
        <v>73</v>
      </c>
      <c r="AY396" s="270" t="s">
        <v>141</v>
      </c>
    </row>
    <row r="397" s="13" customFormat="1">
      <c r="A397" s="13"/>
      <c r="B397" s="259"/>
      <c r="C397" s="260"/>
      <c r="D397" s="261" t="s">
        <v>168</v>
      </c>
      <c r="E397" s="262" t="s">
        <v>1</v>
      </c>
      <c r="F397" s="263" t="s">
        <v>856</v>
      </c>
      <c r="G397" s="260"/>
      <c r="H397" s="264">
        <v>80</v>
      </c>
      <c r="I397" s="265"/>
      <c r="J397" s="260"/>
      <c r="K397" s="260"/>
      <c r="L397" s="266"/>
      <c r="M397" s="267"/>
      <c r="N397" s="268"/>
      <c r="O397" s="268"/>
      <c r="P397" s="268"/>
      <c r="Q397" s="268"/>
      <c r="R397" s="268"/>
      <c r="S397" s="268"/>
      <c r="T397" s="26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70" t="s">
        <v>168</v>
      </c>
      <c r="AU397" s="270" t="s">
        <v>83</v>
      </c>
      <c r="AV397" s="13" t="s">
        <v>83</v>
      </c>
      <c r="AW397" s="13" t="s">
        <v>30</v>
      </c>
      <c r="AX397" s="13" t="s">
        <v>73</v>
      </c>
      <c r="AY397" s="270" t="s">
        <v>141</v>
      </c>
    </row>
    <row r="398" s="13" customFormat="1">
      <c r="A398" s="13"/>
      <c r="B398" s="259"/>
      <c r="C398" s="260"/>
      <c r="D398" s="261" t="s">
        <v>168</v>
      </c>
      <c r="E398" s="262" t="s">
        <v>1</v>
      </c>
      <c r="F398" s="263" t="s">
        <v>862</v>
      </c>
      <c r="G398" s="260"/>
      <c r="H398" s="264">
        <v>170</v>
      </c>
      <c r="I398" s="265"/>
      <c r="J398" s="260"/>
      <c r="K398" s="260"/>
      <c r="L398" s="266"/>
      <c r="M398" s="267"/>
      <c r="N398" s="268"/>
      <c r="O398" s="268"/>
      <c r="P398" s="268"/>
      <c r="Q398" s="268"/>
      <c r="R398" s="268"/>
      <c r="S398" s="268"/>
      <c r="T398" s="26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70" t="s">
        <v>168</v>
      </c>
      <c r="AU398" s="270" t="s">
        <v>83</v>
      </c>
      <c r="AV398" s="13" t="s">
        <v>83</v>
      </c>
      <c r="AW398" s="13" t="s">
        <v>30</v>
      </c>
      <c r="AX398" s="13" t="s">
        <v>73</v>
      </c>
      <c r="AY398" s="270" t="s">
        <v>141</v>
      </c>
    </row>
    <row r="399" s="13" customFormat="1">
      <c r="A399" s="13"/>
      <c r="B399" s="259"/>
      <c r="C399" s="260"/>
      <c r="D399" s="261" t="s">
        <v>168</v>
      </c>
      <c r="E399" s="262" t="s">
        <v>1</v>
      </c>
      <c r="F399" s="263" t="s">
        <v>863</v>
      </c>
      <c r="G399" s="260"/>
      <c r="H399" s="264">
        <v>140</v>
      </c>
      <c r="I399" s="265"/>
      <c r="J399" s="260"/>
      <c r="K399" s="260"/>
      <c r="L399" s="266"/>
      <c r="M399" s="267"/>
      <c r="N399" s="268"/>
      <c r="O399" s="268"/>
      <c r="P399" s="268"/>
      <c r="Q399" s="268"/>
      <c r="R399" s="268"/>
      <c r="S399" s="268"/>
      <c r="T399" s="26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70" t="s">
        <v>168</v>
      </c>
      <c r="AU399" s="270" t="s">
        <v>83</v>
      </c>
      <c r="AV399" s="13" t="s">
        <v>83</v>
      </c>
      <c r="AW399" s="13" t="s">
        <v>30</v>
      </c>
      <c r="AX399" s="13" t="s">
        <v>73</v>
      </c>
      <c r="AY399" s="270" t="s">
        <v>141</v>
      </c>
    </row>
    <row r="400" s="14" customFormat="1">
      <c r="A400" s="14"/>
      <c r="B400" s="271"/>
      <c r="C400" s="272"/>
      <c r="D400" s="261" t="s">
        <v>168</v>
      </c>
      <c r="E400" s="273" t="s">
        <v>1</v>
      </c>
      <c r="F400" s="274" t="s">
        <v>169</v>
      </c>
      <c r="G400" s="272"/>
      <c r="H400" s="275">
        <v>465</v>
      </c>
      <c r="I400" s="276"/>
      <c r="J400" s="272"/>
      <c r="K400" s="272"/>
      <c r="L400" s="277"/>
      <c r="M400" s="278"/>
      <c r="N400" s="279"/>
      <c r="O400" s="279"/>
      <c r="P400" s="279"/>
      <c r="Q400" s="279"/>
      <c r="R400" s="279"/>
      <c r="S400" s="279"/>
      <c r="T400" s="28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1" t="s">
        <v>168</v>
      </c>
      <c r="AU400" s="281" t="s">
        <v>83</v>
      </c>
      <c r="AV400" s="14" t="s">
        <v>149</v>
      </c>
      <c r="AW400" s="14" t="s">
        <v>30</v>
      </c>
      <c r="AX400" s="14" t="s">
        <v>81</v>
      </c>
      <c r="AY400" s="281" t="s">
        <v>141</v>
      </c>
    </row>
    <row r="401" s="2" customFormat="1" ht="21.75" customHeight="1">
      <c r="A401" s="38"/>
      <c r="B401" s="39"/>
      <c r="C401" s="249" t="s">
        <v>876</v>
      </c>
      <c r="D401" s="249" t="s">
        <v>162</v>
      </c>
      <c r="E401" s="250" t="s">
        <v>877</v>
      </c>
      <c r="F401" s="251" t="s">
        <v>878</v>
      </c>
      <c r="G401" s="252" t="s">
        <v>165</v>
      </c>
      <c r="H401" s="253">
        <v>642</v>
      </c>
      <c r="I401" s="254"/>
      <c r="J401" s="255">
        <f>ROUND(I401*H401,2)</f>
        <v>0</v>
      </c>
      <c r="K401" s="251" t="s">
        <v>1</v>
      </c>
      <c r="L401" s="256"/>
      <c r="M401" s="257" t="s">
        <v>1</v>
      </c>
      <c r="N401" s="258" t="s">
        <v>40</v>
      </c>
      <c r="O401" s="92"/>
      <c r="P401" s="245">
        <f>O401*H401</f>
        <v>0</v>
      </c>
      <c r="Q401" s="245">
        <v>0</v>
      </c>
      <c r="R401" s="245">
        <f>Q401*H401</f>
        <v>0</v>
      </c>
      <c r="S401" s="245">
        <v>0</v>
      </c>
      <c r="T401" s="24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47" t="s">
        <v>278</v>
      </c>
      <c r="AT401" s="247" t="s">
        <v>162</v>
      </c>
      <c r="AU401" s="247" t="s">
        <v>83</v>
      </c>
      <c r="AY401" s="17" t="s">
        <v>141</v>
      </c>
      <c r="BE401" s="248">
        <f>IF(N401="základní",J401,0)</f>
        <v>0</v>
      </c>
      <c r="BF401" s="248">
        <f>IF(N401="snížená",J401,0)</f>
        <v>0</v>
      </c>
      <c r="BG401" s="248">
        <f>IF(N401="zákl. přenesená",J401,0)</f>
        <v>0</v>
      </c>
      <c r="BH401" s="248">
        <f>IF(N401="sníž. přenesená",J401,0)</f>
        <v>0</v>
      </c>
      <c r="BI401" s="248">
        <f>IF(N401="nulová",J401,0)</f>
        <v>0</v>
      </c>
      <c r="BJ401" s="17" t="s">
        <v>149</v>
      </c>
      <c r="BK401" s="248">
        <f>ROUND(I401*H401,2)</f>
        <v>0</v>
      </c>
      <c r="BL401" s="17" t="s">
        <v>214</v>
      </c>
      <c r="BM401" s="247" t="s">
        <v>879</v>
      </c>
    </row>
    <row r="402" s="15" customFormat="1">
      <c r="A402" s="15"/>
      <c r="B402" s="285"/>
      <c r="C402" s="286"/>
      <c r="D402" s="261" t="s">
        <v>168</v>
      </c>
      <c r="E402" s="287" t="s">
        <v>1</v>
      </c>
      <c r="F402" s="288" t="s">
        <v>880</v>
      </c>
      <c r="G402" s="286"/>
      <c r="H402" s="287" t="s">
        <v>1</v>
      </c>
      <c r="I402" s="289"/>
      <c r="J402" s="286"/>
      <c r="K402" s="286"/>
      <c r="L402" s="290"/>
      <c r="M402" s="291"/>
      <c r="N402" s="292"/>
      <c r="O402" s="292"/>
      <c r="P402" s="292"/>
      <c r="Q402" s="292"/>
      <c r="R402" s="292"/>
      <c r="S402" s="292"/>
      <c r="T402" s="29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94" t="s">
        <v>168</v>
      </c>
      <c r="AU402" s="294" t="s">
        <v>83</v>
      </c>
      <c r="AV402" s="15" t="s">
        <v>81</v>
      </c>
      <c r="AW402" s="15" t="s">
        <v>30</v>
      </c>
      <c r="AX402" s="15" t="s">
        <v>73</v>
      </c>
      <c r="AY402" s="294" t="s">
        <v>141</v>
      </c>
    </row>
    <row r="403" s="13" customFormat="1">
      <c r="A403" s="13"/>
      <c r="B403" s="259"/>
      <c r="C403" s="260"/>
      <c r="D403" s="261" t="s">
        <v>168</v>
      </c>
      <c r="E403" s="262" t="s">
        <v>1</v>
      </c>
      <c r="F403" s="263" t="s">
        <v>881</v>
      </c>
      <c r="G403" s="260"/>
      <c r="H403" s="264">
        <v>30</v>
      </c>
      <c r="I403" s="265"/>
      <c r="J403" s="260"/>
      <c r="K403" s="260"/>
      <c r="L403" s="266"/>
      <c r="M403" s="267"/>
      <c r="N403" s="268"/>
      <c r="O403" s="268"/>
      <c r="P403" s="268"/>
      <c r="Q403" s="268"/>
      <c r="R403" s="268"/>
      <c r="S403" s="268"/>
      <c r="T403" s="26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70" t="s">
        <v>168</v>
      </c>
      <c r="AU403" s="270" t="s">
        <v>83</v>
      </c>
      <c r="AV403" s="13" t="s">
        <v>83</v>
      </c>
      <c r="AW403" s="13" t="s">
        <v>30</v>
      </c>
      <c r="AX403" s="13" t="s">
        <v>73</v>
      </c>
      <c r="AY403" s="270" t="s">
        <v>141</v>
      </c>
    </row>
    <row r="404" s="13" customFormat="1">
      <c r="A404" s="13"/>
      <c r="B404" s="259"/>
      <c r="C404" s="260"/>
      <c r="D404" s="261" t="s">
        <v>168</v>
      </c>
      <c r="E404" s="262" t="s">
        <v>1</v>
      </c>
      <c r="F404" s="263" t="s">
        <v>882</v>
      </c>
      <c r="G404" s="260"/>
      <c r="H404" s="264">
        <v>50</v>
      </c>
      <c r="I404" s="265"/>
      <c r="J404" s="260"/>
      <c r="K404" s="260"/>
      <c r="L404" s="266"/>
      <c r="M404" s="267"/>
      <c r="N404" s="268"/>
      <c r="O404" s="268"/>
      <c r="P404" s="268"/>
      <c r="Q404" s="268"/>
      <c r="R404" s="268"/>
      <c r="S404" s="268"/>
      <c r="T404" s="26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70" t="s">
        <v>168</v>
      </c>
      <c r="AU404" s="270" t="s">
        <v>83</v>
      </c>
      <c r="AV404" s="13" t="s">
        <v>83</v>
      </c>
      <c r="AW404" s="13" t="s">
        <v>30</v>
      </c>
      <c r="AX404" s="13" t="s">
        <v>73</v>
      </c>
      <c r="AY404" s="270" t="s">
        <v>141</v>
      </c>
    </row>
    <row r="405" s="13" customFormat="1">
      <c r="A405" s="13"/>
      <c r="B405" s="259"/>
      <c r="C405" s="260"/>
      <c r="D405" s="261" t="s">
        <v>168</v>
      </c>
      <c r="E405" s="262" t="s">
        <v>1</v>
      </c>
      <c r="F405" s="263" t="s">
        <v>883</v>
      </c>
      <c r="G405" s="260"/>
      <c r="H405" s="264">
        <v>2</v>
      </c>
      <c r="I405" s="265"/>
      <c r="J405" s="260"/>
      <c r="K405" s="260"/>
      <c r="L405" s="266"/>
      <c r="M405" s="267"/>
      <c r="N405" s="268"/>
      <c r="O405" s="268"/>
      <c r="P405" s="268"/>
      <c r="Q405" s="268"/>
      <c r="R405" s="268"/>
      <c r="S405" s="268"/>
      <c r="T405" s="26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70" t="s">
        <v>168</v>
      </c>
      <c r="AU405" s="270" t="s">
        <v>83</v>
      </c>
      <c r="AV405" s="13" t="s">
        <v>83</v>
      </c>
      <c r="AW405" s="13" t="s">
        <v>30</v>
      </c>
      <c r="AX405" s="13" t="s">
        <v>73</v>
      </c>
      <c r="AY405" s="270" t="s">
        <v>141</v>
      </c>
    </row>
    <row r="406" s="15" customFormat="1">
      <c r="A406" s="15"/>
      <c r="B406" s="285"/>
      <c r="C406" s="286"/>
      <c r="D406" s="261" t="s">
        <v>168</v>
      </c>
      <c r="E406" s="287" t="s">
        <v>1</v>
      </c>
      <c r="F406" s="288" t="s">
        <v>884</v>
      </c>
      <c r="G406" s="286"/>
      <c r="H406" s="287" t="s">
        <v>1</v>
      </c>
      <c r="I406" s="289"/>
      <c r="J406" s="286"/>
      <c r="K406" s="286"/>
      <c r="L406" s="290"/>
      <c r="M406" s="291"/>
      <c r="N406" s="292"/>
      <c r="O406" s="292"/>
      <c r="P406" s="292"/>
      <c r="Q406" s="292"/>
      <c r="R406" s="292"/>
      <c r="S406" s="292"/>
      <c r="T406" s="29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94" t="s">
        <v>168</v>
      </c>
      <c r="AU406" s="294" t="s">
        <v>83</v>
      </c>
      <c r="AV406" s="15" t="s">
        <v>81</v>
      </c>
      <c r="AW406" s="15" t="s">
        <v>30</v>
      </c>
      <c r="AX406" s="15" t="s">
        <v>73</v>
      </c>
      <c r="AY406" s="294" t="s">
        <v>141</v>
      </c>
    </row>
    <row r="407" s="13" customFormat="1">
      <c r="A407" s="13"/>
      <c r="B407" s="259"/>
      <c r="C407" s="260"/>
      <c r="D407" s="261" t="s">
        <v>168</v>
      </c>
      <c r="E407" s="262" t="s">
        <v>1</v>
      </c>
      <c r="F407" s="263" t="s">
        <v>885</v>
      </c>
      <c r="G407" s="260"/>
      <c r="H407" s="264">
        <v>160</v>
      </c>
      <c r="I407" s="265"/>
      <c r="J407" s="260"/>
      <c r="K407" s="260"/>
      <c r="L407" s="266"/>
      <c r="M407" s="267"/>
      <c r="N407" s="268"/>
      <c r="O407" s="268"/>
      <c r="P407" s="268"/>
      <c r="Q407" s="268"/>
      <c r="R407" s="268"/>
      <c r="S407" s="268"/>
      <c r="T407" s="26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70" t="s">
        <v>168</v>
      </c>
      <c r="AU407" s="270" t="s">
        <v>83</v>
      </c>
      <c r="AV407" s="13" t="s">
        <v>83</v>
      </c>
      <c r="AW407" s="13" t="s">
        <v>30</v>
      </c>
      <c r="AX407" s="13" t="s">
        <v>73</v>
      </c>
      <c r="AY407" s="270" t="s">
        <v>141</v>
      </c>
    </row>
    <row r="408" s="13" customFormat="1">
      <c r="A408" s="13"/>
      <c r="B408" s="259"/>
      <c r="C408" s="260"/>
      <c r="D408" s="261" t="s">
        <v>168</v>
      </c>
      <c r="E408" s="262" t="s">
        <v>1</v>
      </c>
      <c r="F408" s="263" t="s">
        <v>886</v>
      </c>
      <c r="G408" s="260"/>
      <c r="H408" s="264">
        <v>240</v>
      </c>
      <c r="I408" s="265"/>
      <c r="J408" s="260"/>
      <c r="K408" s="260"/>
      <c r="L408" s="266"/>
      <c r="M408" s="267"/>
      <c r="N408" s="268"/>
      <c r="O408" s="268"/>
      <c r="P408" s="268"/>
      <c r="Q408" s="268"/>
      <c r="R408" s="268"/>
      <c r="S408" s="268"/>
      <c r="T408" s="26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70" t="s">
        <v>168</v>
      </c>
      <c r="AU408" s="270" t="s">
        <v>83</v>
      </c>
      <c r="AV408" s="13" t="s">
        <v>83</v>
      </c>
      <c r="AW408" s="13" t="s">
        <v>30</v>
      </c>
      <c r="AX408" s="13" t="s">
        <v>73</v>
      </c>
      <c r="AY408" s="270" t="s">
        <v>141</v>
      </c>
    </row>
    <row r="409" s="13" customFormat="1">
      <c r="A409" s="13"/>
      <c r="B409" s="259"/>
      <c r="C409" s="260"/>
      <c r="D409" s="261" t="s">
        <v>168</v>
      </c>
      <c r="E409" s="262" t="s">
        <v>1</v>
      </c>
      <c r="F409" s="263" t="s">
        <v>887</v>
      </c>
      <c r="G409" s="260"/>
      <c r="H409" s="264">
        <v>160</v>
      </c>
      <c r="I409" s="265"/>
      <c r="J409" s="260"/>
      <c r="K409" s="260"/>
      <c r="L409" s="266"/>
      <c r="M409" s="267"/>
      <c r="N409" s="268"/>
      <c r="O409" s="268"/>
      <c r="P409" s="268"/>
      <c r="Q409" s="268"/>
      <c r="R409" s="268"/>
      <c r="S409" s="268"/>
      <c r="T409" s="26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70" t="s">
        <v>168</v>
      </c>
      <c r="AU409" s="270" t="s">
        <v>83</v>
      </c>
      <c r="AV409" s="13" t="s">
        <v>83</v>
      </c>
      <c r="AW409" s="13" t="s">
        <v>30</v>
      </c>
      <c r="AX409" s="13" t="s">
        <v>73</v>
      </c>
      <c r="AY409" s="270" t="s">
        <v>141</v>
      </c>
    </row>
    <row r="410" s="14" customFormat="1">
      <c r="A410" s="14"/>
      <c r="B410" s="271"/>
      <c r="C410" s="272"/>
      <c r="D410" s="261" t="s">
        <v>168</v>
      </c>
      <c r="E410" s="273" t="s">
        <v>1</v>
      </c>
      <c r="F410" s="274" t="s">
        <v>169</v>
      </c>
      <c r="G410" s="272"/>
      <c r="H410" s="275">
        <v>642</v>
      </c>
      <c r="I410" s="276"/>
      <c r="J410" s="272"/>
      <c r="K410" s="272"/>
      <c r="L410" s="277"/>
      <c r="M410" s="278"/>
      <c r="N410" s="279"/>
      <c r="O410" s="279"/>
      <c r="P410" s="279"/>
      <c r="Q410" s="279"/>
      <c r="R410" s="279"/>
      <c r="S410" s="279"/>
      <c r="T410" s="28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81" t="s">
        <v>168</v>
      </c>
      <c r="AU410" s="281" t="s">
        <v>83</v>
      </c>
      <c r="AV410" s="14" t="s">
        <v>149</v>
      </c>
      <c r="AW410" s="14" t="s">
        <v>30</v>
      </c>
      <c r="AX410" s="14" t="s">
        <v>81</v>
      </c>
      <c r="AY410" s="281" t="s">
        <v>141</v>
      </c>
    </row>
    <row r="411" s="2" customFormat="1" ht="16.5" customHeight="1">
      <c r="A411" s="38"/>
      <c r="B411" s="39"/>
      <c r="C411" s="249" t="s">
        <v>888</v>
      </c>
      <c r="D411" s="249" t="s">
        <v>162</v>
      </c>
      <c r="E411" s="250" t="s">
        <v>889</v>
      </c>
      <c r="F411" s="251" t="s">
        <v>890</v>
      </c>
      <c r="G411" s="252" t="s">
        <v>165</v>
      </c>
      <c r="H411" s="253">
        <v>4</v>
      </c>
      <c r="I411" s="254"/>
      <c r="J411" s="255">
        <f>ROUND(I411*H411,2)</f>
        <v>0</v>
      </c>
      <c r="K411" s="251" t="s">
        <v>1</v>
      </c>
      <c r="L411" s="256"/>
      <c r="M411" s="257" t="s">
        <v>1</v>
      </c>
      <c r="N411" s="258" t="s">
        <v>40</v>
      </c>
      <c r="O411" s="92"/>
      <c r="P411" s="245">
        <f>O411*H411</f>
        <v>0</v>
      </c>
      <c r="Q411" s="245">
        <v>0</v>
      </c>
      <c r="R411" s="245">
        <f>Q411*H411</f>
        <v>0</v>
      </c>
      <c r="S411" s="245">
        <v>0</v>
      </c>
      <c r="T411" s="24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7" t="s">
        <v>278</v>
      </c>
      <c r="AT411" s="247" t="s">
        <v>162</v>
      </c>
      <c r="AU411" s="247" t="s">
        <v>83</v>
      </c>
      <c r="AY411" s="17" t="s">
        <v>141</v>
      </c>
      <c r="BE411" s="248">
        <f>IF(N411="základní",J411,0)</f>
        <v>0</v>
      </c>
      <c r="BF411" s="248">
        <f>IF(N411="snížená",J411,0)</f>
        <v>0</v>
      </c>
      <c r="BG411" s="248">
        <f>IF(N411="zákl. přenesená",J411,0)</f>
        <v>0</v>
      </c>
      <c r="BH411" s="248">
        <f>IF(N411="sníž. přenesená",J411,0)</f>
        <v>0</v>
      </c>
      <c r="BI411" s="248">
        <f>IF(N411="nulová",J411,0)</f>
        <v>0</v>
      </c>
      <c r="BJ411" s="17" t="s">
        <v>149</v>
      </c>
      <c r="BK411" s="248">
        <f>ROUND(I411*H411,2)</f>
        <v>0</v>
      </c>
      <c r="BL411" s="17" t="s">
        <v>214</v>
      </c>
      <c r="BM411" s="247" t="s">
        <v>891</v>
      </c>
    </row>
    <row r="412" s="13" customFormat="1">
      <c r="A412" s="13"/>
      <c r="B412" s="259"/>
      <c r="C412" s="260"/>
      <c r="D412" s="261" t="s">
        <v>168</v>
      </c>
      <c r="E412" s="262" t="s">
        <v>1</v>
      </c>
      <c r="F412" s="263" t="s">
        <v>149</v>
      </c>
      <c r="G412" s="260"/>
      <c r="H412" s="264">
        <v>4</v>
      </c>
      <c r="I412" s="265"/>
      <c r="J412" s="260"/>
      <c r="K412" s="260"/>
      <c r="L412" s="266"/>
      <c r="M412" s="267"/>
      <c r="N412" s="268"/>
      <c r="O412" s="268"/>
      <c r="P412" s="268"/>
      <c r="Q412" s="268"/>
      <c r="R412" s="268"/>
      <c r="S412" s="268"/>
      <c r="T412" s="26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70" t="s">
        <v>168</v>
      </c>
      <c r="AU412" s="270" t="s">
        <v>83</v>
      </c>
      <c r="AV412" s="13" t="s">
        <v>83</v>
      </c>
      <c r="AW412" s="13" t="s">
        <v>30</v>
      </c>
      <c r="AX412" s="13" t="s">
        <v>73</v>
      </c>
      <c r="AY412" s="270" t="s">
        <v>141</v>
      </c>
    </row>
    <row r="413" s="14" customFormat="1">
      <c r="A413" s="14"/>
      <c r="B413" s="271"/>
      <c r="C413" s="272"/>
      <c r="D413" s="261" t="s">
        <v>168</v>
      </c>
      <c r="E413" s="273" t="s">
        <v>1</v>
      </c>
      <c r="F413" s="274" t="s">
        <v>169</v>
      </c>
      <c r="G413" s="272"/>
      <c r="H413" s="275">
        <v>4</v>
      </c>
      <c r="I413" s="276"/>
      <c r="J413" s="272"/>
      <c r="K413" s="272"/>
      <c r="L413" s="277"/>
      <c r="M413" s="278"/>
      <c r="N413" s="279"/>
      <c r="O413" s="279"/>
      <c r="P413" s="279"/>
      <c r="Q413" s="279"/>
      <c r="R413" s="279"/>
      <c r="S413" s="279"/>
      <c r="T413" s="28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81" t="s">
        <v>168</v>
      </c>
      <c r="AU413" s="281" t="s">
        <v>83</v>
      </c>
      <c r="AV413" s="14" t="s">
        <v>149</v>
      </c>
      <c r="AW413" s="14" t="s">
        <v>30</v>
      </c>
      <c r="AX413" s="14" t="s">
        <v>81</v>
      </c>
      <c r="AY413" s="281" t="s">
        <v>141</v>
      </c>
    </row>
    <row r="414" s="2" customFormat="1" ht="16.5" customHeight="1">
      <c r="A414" s="38"/>
      <c r="B414" s="39"/>
      <c r="C414" s="249" t="s">
        <v>892</v>
      </c>
      <c r="D414" s="249" t="s">
        <v>162</v>
      </c>
      <c r="E414" s="250" t="s">
        <v>893</v>
      </c>
      <c r="F414" s="251" t="s">
        <v>894</v>
      </c>
      <c r="G414" s="252" t="s">
        <v>165</v>
      </c>
      <c r="H414" s="253">
        <v>15</v>
      </c>
      <c r="I414" s="254"/>
      <c r="J414" s="255">
        <f>ROUND(I414*H414,2)</f>
        <v>0</v>
      </c>
      <c r="K414" s="251" t="s">
        <v>1</v>
      </c>
      <c r="L414" s="256"/>
      <c r="M414" s="257" t="s">
        <v>1</v>
      </c>
      <c r="N414" s="258" t="s">
        <v>40</v>
      </c>
      <c r="O414" s="92"/>
      <c r="P414" s="245">
        <f>O414*H414</f>
        <v>0</v>
      </c>
      <c r="Q414" s="245">
        <v>0</v>
      </c>
      <c r="R414" s="245">
        <f>Q414*H414</f>
        <v>0</v>
      </c>
      <c r="S414" s="245">
        <v>0</v>
      </c>
      <c r="T414" s="24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7" t="s">
        <v>278</v>
      </c>
      <c r="AT414" s="247" t="s">
        <v>162</v>
      </c>
      <c r="AU414" s="247" t="s">
        <v>83</v>
      </c>
      <c r="AY414" s="17" t="s">
        <v>141</v>
      </c>
      <c r="BE414" s="248">
        <f>IF(N414="základní",J414,0)</f>
        <v>0</v>
      </c>
      <c r="BF414" s="248">
        <f>IF(N414="snížená",J414,0)</f>
        <v>0</v>
      </c>
      <c r="BG414" s="248">
        <f>IF(N414="zákl. přenesená",J414,0)</f>
        <v>0</v>
      </c>
      <c r="BH414" s="248">
        <f>IF(N414="sníž. přenesená",J414,0)</f>
        <v>0</v>
      </c>
      <c r="BI414" s="248">
        <f>IF(N414="nulová",J414,0)</f>
        <v>0</v>
      </c>
      <c r="BJ414" s="17" t="s">
        <v>149</v>
      </c>
      <c r="BK414" s="248">
        <f>ROUND(I414*H414,2)</f>
        <v>0</v>
      </c>
      <c r="BL414" s="17" t="s">
        <v>214</v>
      </c>
      <c r="BM414" s="247" t="s">
        <v>895</v>
      </c>
    </row>
    <row r="415" s="13" customFormat="1">
      <c r="A415" s="13"/>
      <c r="B415" s="259"/>
      <c r="C415" s="260"/>
      <c r="D415" s="261" t="s">
        <v>168</v>
      </c>
      <c r="E415" s="262" t="s">
        <v>1</v>
      </c>
      <c r="F415" s="263" t="s">
        <v>896</v>
      </c>
      <c r="G415" s="260"/>
      <c r="H415" s="264">
        <v>9</v>
      </c>
      <c r="I415" s="265"/>
      <c r="J415" s="260"/>
      <c r="K415" s="260"/>
      <c r="L415" s="266"/>
      <c r="M415" s="267"/>
      <c r="N415" s="268"/>
      <c r="O415" s="268"/>
      <c r="P415" s="268"/>
      <c r="Q415" s="268"/>
      <c r="R415" s="268"/>
      <c r="S415" s="268"/>
      <c r="T415" s="26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70" t="s">
        <v>168</v>
      </c>
      <c r="AU415" s="270" t="s">
        <v>83</v>
      </c>
      <c r="AV415" s="13" t="s">
        <v>83</v>
      </c>
      <c r="AW415" s="13" t="s">
        <v>30</v>
      </c>
      <c r="AX415" s="13" t="s">
        <v>73</v>
      </c>
      <c r="AY415" s="270" t="s">
        <v>141</v>
      </c>
    </row>
    <row r="416" s="13" customFormat="1">
      <c r="A416" s="13"/>
      <c r="B416" s="259"/>
      <c r="C416" s="260"/>
      <c r="D416" s="261" t="s">
        <v>168</v>
      </c>
      <c r="E416" s="262" t="s">
        <v>1</v>
      </c>
      <c r="F416" s="263" t="s">
        <v>897</v>
      </c>
      <c r="G416" s="260"/>
      <c r="H416" s="264">
        <v>6</v>
      </c>
      <c r="I416" s="265"/>
      <c r="J416" s="260"/>
      <c r="K416" s="260"/>
      <c r="L416" s="266"/>
      <c r="M416" s="267"/>
      <c r="N416" s="268"/>
      <c r="O416" s="268"/>
      <c r="P416" s="268"/>
      <c r="Q416" s="268"/>
      <c r="R416" s="268"/>
      <c r="S416" s="268"/>
      <c r="T416" s="26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70" t="s">
        <v>168</v>
      </c>
      <c r="AU416" s="270" t="s">
        <v>83</v>
      </c>
      <c r="AV416" s="13" t="s">
        <v>83</v>
      </c>
      <c r="AW416" s="13" t="s">
        <v>30</v>
      </c>
      <c r="AX416" s="13" t="s">
        <v>73</v>
      </c>
      <c r="AY416" s="270" t="s">
        <v>141</v>
      </c>
    </row>
    <row r="417" s="14" customFormat="1">
      <c r="A417" s="14"/>
      <c r="B417" s="271"/>
      <c r="C417" s="272"/>
      <c r="D417" s="261" t="s">
        <v>168</v>
      </c>
      <c r="E417" s="273" t="s">
        <v>1</v>
      </c>
      <c r="F417" s="274" t="s">
        <v>169</v>
      </c>
      <c r="G417" s="272"/>
      <c r="H417" s="275">
        <v>15</v>
      </c>
      <c r="I417" s="276"/>
      <c r="J417" s="272"/>
      <c r="K417" s="272"/>
      <c r="L417" s="277"/>
      <c r="M417" s="278"/>
      <c r="N417" s="279"/>
      <c r="O417" s="279"/>
      <c r="P417" s="279"/>
      <c r="Q417" s="279"/>
      <c r="R417" s="279"/>
      <c r="S417" s="279"/>
      <c r="T417" s="28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81" t="s">
        <v>168</v>
      </c>
      <c r="AU417" s="281" t="s">
        <v>83</v>
      </c>
      <c r="AV417" s="14" t="s">
        <v>149</v>
      </c>
      <c r="AW417" s="14" t="s">
        <v>30</v>
      </c>
      <c r="AX417" s="14" t="s">
        <v>81</v>
      </c>
      <c r="AY417" s="281" t="s">
        <v>141</v>
      </c>
    </row>
    <row r="418" s="2" customFormat="1" ht="16.5" customHeight="1">
      <c r="A418" s="38"/>
      <c r="B418" s="39"/>
      <c r="C418" s="249" t="s">
        <v>898</v>
      </c>
      <c r="D418" s="249" t="s">
        <v>162</v>
      </c>
      <c r="E418" s="250" t="s">
        <v>899</v>
      </c>
      <c r="F418" s="251" t="s">
        <v>900</v>
      </c>
      <c r="G418" s="252" t="s">
        <v>165</v>
      </c>
      <c r="H418" s="253">
        <v>5</v>
      </c>
      <c r="I418" s="254"/>
      <c r="J418" s="255">
        <f>ROUND(I418*H418,2)</f>
        <v>0</v>
      </c>
      <c r="K418" s="251" t="s">
        <v>1</v>
      </c>
      <c r="L418" s="256"/>
      <c r="M418" s="257" t="s">
        <v>1</v>
      </c>
      <c r="N418" s="258" t="s">
        <v>40</v>
      </c>
      <c r="O418" s="92"/>
      <c r="P418" s="245">
        <f>O418*H418</f>
        <v>0</v>
      </c>
      <c r="Q418" s="245">
        <v>0</v>
      </c>
      <c r="R418" s="245">
        <f>Q418*H418</f>
        <v>0</v>
      </c>
      <c r="S418" s="245">
        <v>0</v>
      </c>
      <c r="T418" s="24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47" t="s">
        <v>278</v>
      </c>
      <c r="AT418" s="247" t="s">
        <v>162</v>
      </c>
      <c r="AU418" s="247" t="s">
        <v>83</v>
      </c>
      <c r="AY418" s="17" t="s">
        <v>141</v>
      </c>
      <c r="BE418" s="248">
        <f>IF(N418="základní",J418,0)</f>
        <v>0</v>
      </c>
      <c r="BF418" s="248">
        <f>IF(N418="snížená",J418,0)</f>
        <v>0</v>
      </c>
      <c r="BG418" s="248">
        <f>IF(N418="zákl. přenesená",J418,0)</f>
        <v>0</v>
      </c>
      <c r="BH418" s="248">
        <f>IF(N418="sníž. přenesená",J418,0)</f>
        <v>0</v>
      </c>
      <c r="BI418" s="248">
        <f>IF(N418="nulová",J418,0)</f>
        <v>0</v>
      </c>
      <c r="BJ418" s="17" t="s">
        <v>149</v>
      </c>
      <c r="BK418" s="248">
        <f>ROUND(I418*H418,2)</f>
        <v>0</v>
      </c>
      <c r="BL418" s="17" t="s">
        <v>214</v>
      </c>
      <c r="BM418" s="247" t="s">
        <v>901</v>
      </c>
    </row>
    <row r="419" s="13" customFormat="1">
      <c r="A419" s="13"/>
      <c r="B419" s="259"/>
      <c r="C419" s="260"/>
      <c r="D419" s="261" t="s">
        <v>168</v>
      </c>
      <c r="E419" s="262" t="s">
        <v>1</v>
      </c>
      <c r="F419" s="263" t="s">
        <v>902</v>
      </c>
      <c r="G419" s="260"/>
      <c r="H419" s="264">
        <v>5</v>
      </c>
      <c r="I419" s="265"/>
      <c r="J419" s="260"/>
      <c r="K419" s="260"/>
      <c r="L419" s="266"/>
      <c r="M419" s="267"/>
      <c r="N419" s="268"/>
      <c r="O419" s="268"/>
      <c r="P419" s="268"/>
      <c r="Q419" s="268"/>
      <c r="R419" s="268"/>
      <c r="S419" s="268"/>
      <c r="T419" s="26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70" t="s">
        <v>168</v>
      </c>
      <c r="AU419" s="270" t="s">
        <v>83</v>
      </c>
      <c r="AV419" s="13" t="s">
        <v>83</v>
      </c>
      <c r="AW419" s="13" t="s">
        <v>30</v>
      </c>
      <c r="AX419" s="13" t="s">
        <v>73</v>
      </c>
      <c r="AY419" s="270" t="s">
        <v>141</v>
      </c>
    </row>
    <row r="420" s="14" customFormat="1">
      <c r="A420" s="14"/>
      <c r="B420" s="271"/>
      <c r="C420" s="272"/>
      <c r="D420" s="261" t="s">
        <v>168</v>
      </c>
      <c r="E420" s="273" t="s">
        <v>1</v>
      </c>
      <c r="F420" s="274" t="s">
        <v>169</v>
      </c>
      <c r="G420" s="272"/>
      <c r="H420" s="275">
        <v>5</v>
      </c>
      <c r="I420" s="276"/>
      <c r="J420" s="272"/>
      <c r="K420" s="272"/>
      <c r="L420" s="277"/>
      <c r="M420" s="278"/>
      <c r="N420" s="279"/>
      <c r="O420" s="279"/>
      <c r="P420" s="279"/>
      <c r="Q420" s="279"/>
      <c r="R420" s="279"/>
      <c r="S420" s="279"/>
      <c r="T420" s="28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81" t="s">
        <v>168</v>
      </c>
      <c r="AU420" s="281" t="s">
        <v>83</v>
      </c>
      <c r="AV420" s="14" t="s">
        <v>149</v>
      </c>
      <c r="AW420" s="14" t="s">
        <v>30</v>
      </c>
      <c r="AX420" s="14" t="s">
        <v>81</v>
      </c>
      <c r="AY420" s="281" t="s">
        <v>141</v>
      </c>
    </row>
    <row r="421" s="2" customFormat="1" ht="16.5" customHeight="1">
      <c r="A421" s="38"/>
      <c r="B421" s="39"/>
      <c r="C421" s="249" t="s">
        <v>903</v>
      </c>
      <c r="D421" s="249" t="s">
        <v>162</v>
      </c>
      <c r="E421" s="250" t="s">
        <v>904</v>
      </c>
      <c r="F421" s="251" t="s">
        <v>905</v>
      </c>
      <c r="G421" s="252" t="s">
        <v>165</v>
      </c>
      <c r="H421" s="253">
        <v>15</v>
      </c>
      <c r="I421" s="254"/>
      <c r="J421" s="255">
        <f>ROUND(I421*H421,2)</f>
        <v>0</v>
      </c>
      <c r="K421" s="251" t="s">
        <v>1</v>
      </c>
      <c r="L421" s="256"/>
      <c r="M421" s="257" t="s">
        <v>1</v>
      </c>
      <c r="N421" s="258" t="s">
        <v>40</v>
      </c>
      <c r="O421" s="92"/>
      <c r="P421" s="245">
        <f>O421*H421</f>
        <v>0</v>
      </c>
      <c r="Q421" s="245">
        <v>0</v>
      </c>
      <c r="R421" s="245">
        <f>Q421*H421</f>
        <v>0</v>
      </c>
      <c r="S421" s="245">
        <v>0</v>
      </c>
      <c r="T421" s="24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7" t="s">
        <v>278</v>
      </c>
      <c r="AT421" s="247" t="s">
        <v>162</v>
      </c>
      <c r="AU421" s="247" t="s">
        <v>83</v>
      </c>
      <c r="AY421" s="17" t="s">
        <v>141</v>
      </c>
      <c r="BE421" s="248">
        <f>IF(N421="základní",J421,0)</f>
        <v>0</v>
      </c>
      <c r="BF421" s="248">
        <f>IF(N421="snížená",J421,0)</f>
        <v>0</v>
      </c>
      <c r="BG421" s="248">
        <f>IF(N421="zákl. přenesená",J421,0)</f>
        <v>0</v>
      </c>
      <c r="BH421" s="248">
        <f>IF(N421="sníž. přenesená",J421,0)</f>
        <v>0</v>
      </c>
      <c r="BI421" s="248">
        <f>IF(N421="nulová",J421,0)</f>
        <v>0</v>
      </c>
      <c r="BJ421" s="17" t="s">
        <v>149</v>
      </c>
      <c r="BK421" s="248">
        <f>ROUND(I421*H421,2)</f>
        <v>0</v>
      </c>
      <c r="BL421" s="17" t="s">
        <v>214</v>
      </c>
      <c r="BM421" s="247" t="s">
        <v>906</v>
      </c>
    </row>
    <row r="422" s="13" customFormat="1">
      <c r="A422" s="13"/>
      <c r="B422" s="259"/>
      <c r="C422" s="260"/>
      <c r="D422" s="261" t="s">
        <v>168</v>
      </c>
      <c r="E422" s="262" t="s">
        <v>1</v>
      </c>
      <c r="F422" s="263" t="s">
        <v>896</v>
      </c>
      <c r="G422" s="260"/>
      <c r="H422" s="264">
        <v>9</v>
      </c>
      <c r="I422" s="265"/>
      <c r="J422" s="260"/>
      <c r="K422" s="260"/>
      <c r="L422" s="266"/>
      <c r="M422" s="267"/>
      <c r="N422" s="268"/>
      <c r="O422" s="268"/>
      <c r="P422" s="268"/>
      <c r="Q422" s="268"/>
      <c r="R422" s="268"/>
      <c r="S422" s="268"/>
      <c r="T422" s="26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70" t="s">
        <v>168</v>
      </c>
      <c r="AU422" s="270" t="s">
        <v>83</v>
      </c>
      <c r="AV422" s="13" t="s">
        <v>83</v>
      </c>
      <c r="AW422" s="13" t="s">
        <v>30</v>
      </c>
      <c r="AX422" s="13" t="s">
        <v>73</v>
      </c>
      <c r="AY422" s="270" t="s">
        <v>141</v>
      </c>
    </row>
    <row r="423" s="13" customFormat="1">
      <c r="A423" s="13"/>
      <c r="B423" s="259"/>
      <c r="C423" s="260"/>
      <c r="D423" s="261" t="s">
        <v>168</v>
      </c>
      <c r="E423" s="262" t="s">
        <v>1</v>
      </c>
      <c r="F423" s="263" t="s">
        <v>897</v>
      </c>
      <c r="G423" s="260"/>
      <c r="H423" s="264">
        <v>6</v>
      </c>
      <c r="I423" s="265"/>
      <c r="J423" s="260"/>
      <c r="K423" s="260"/>
      <c r="L423" s="266"/>
      <c r="M423" s="267"/>
      <c r="N423" s="268"/>
      <c r="O423" s="268"/>
      <c r="P423" s="268"/>
      <c r="Q423" s="268"/>
      <c r="R423" s="268"/>
      <c r="S423" s="268"/>
      <c r="T423" s="26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70" t="s">
        <v>168</v>
      </c>
      <c r="AU423" s="270" t="s">
        <v>83</v>
      </c>
      <c r="AV423" s="13" t="s">
        <v>83</v>
      </c>
      <c r="AW423" s="13" t="s">
        <v>30</v>
      </c>
      <c r="AX423" s="13" t="s">
        <v>73</v>
      </c>
      <c r="AY423" s="270" t="s">
        <v>141</v>
      </c>
    </row>
    <row r="424" s="14" customFormat="1">
      <c r="A424" s="14"/>
      <c r="B424" s="271"/>
      <c r="C424" s="272"/>
      <c r="D424" s="261" t="s">
        <v>168</v>
      </c>
      <c r="E424" s="273" t="s">
        <v>1</v>
      </c>
      <c r="F424" s="274" t="s">
        <v>169</v>
      </c>
      <c r="G424" s="272"/>
      <c r="H424" s="275">
        <v>15</v>
      </c>
      <c r="I424" s="276"/>
      <c r="J424" s="272"/>
      <c r="K424" s="272"/>
      <c r="L424" s="277"/>
      <c r="M424" s="278"/>
      <c r="N424" s="279"/>
      <c r="O424" s="279"/>
      <c r="P424" s="279"/>
      <c r="Q424" s="279"/>
      <c r="R424" s="279"/>
      <c r="S424" s="279"/>
      <c r="T424" s="28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81" t="s">
        <v>168</v>
      </c>
      <c r="AU424" s="281" t="s">
        <v>83</v>
      </c>
      <c r="AV424" s="14" t="s">
        <v>149</v>
      </c>
      <c r="AW424" s="14" t="s">
        <v>30</v>
      </c>
      <c r="AX424" s="14" t="s">
        <v>81</v>
      </c>
      <c r="AY424" s="281" t="s">
        <v>141</v>
      </c>
    </row>
    <row r="425" s="2" customFormat="1" ht="16.5" customHeight="1">
      <c r="A425" s="38"/>
      <c r="B425" s="39"/>
      <c r="C425" s="249" t="s">
        <v>907</v>
      </c>
      <c r="D425" s="249" t="s">
        <v>162</v>
      </c>
      <c r="E425" s="250" t="s">
        <v>908</v>
      </c>
      <c r="F425" s="251" t="s">
        <v>909</v>
      </c>
      <c r="G425" s="252" t="s">
        <v>165</v>
      </c>
      <c r="H425" s="253">
        <v>5</v>
      </c>
      <c r="I425" s="254"/>
      <c r="J425" s="255">
        <f>ROUND(I425*H425,2)</f>
        <v>0</v>
      </c>
      <c r="K425" s="251" t="s">
        <v>1</v>
      </c>
      <c r="L425" s="256"/>
      <c r="M425" s="257" t="s">
        <v>1</v>
      </c>
      <c r="N425" s="258" t="s">
        <v>40</v>
      </c>
      <c r="O425" s="92"/>
      <c r="P425" s="245">
        <f>O425*H425</f>
        <v>0</v>
      </c>
      <c r="Q425" s="245">
        <v>0</v>
      </c>
      <c r="R425" s="245">
        <f>Q425*H425</f>
        <v>0</v>
      </c>
      <c r="S425" s="245">
        <v>0</v>
      </c>
      <c r="T425" s="24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7" t="s">
        <v>278</v>
      </c>
      <c r="AT425" s="247" t="s">
        <v>162</v>
      </c>
      <c r="AU425" s="247" t="s">
        <v>83</v>
      </c>
      <c r="AY425" s="17" t="s">
        <v>141</v>
      </c>
      <c r="BE425" s="248">
        <f>IF(N425="základní",J425,0)</f>
        <v>0</v>
      </c>
      <c r="BF425" s="248">
        <f>IF(N425="snížená",J425,0)</f>
        <v>0</v>
      </c>
      <c r="BG425" s="248">
        <f>IF(N425="zákl. přenesená",J425,0)</f>
        <v>0</v>
      </c>
      <c r="BH425" s="248">
        <f>IF(N425="sníž. přenesená",J425,0)</f>
        <v>0</v>
      </c>
      <c r="BI425" s="248">
        <f>IF(N425="nulová",J425,0)</f>
        <v>0</v>
      </c>
      <c r="BJ425" s="17" t="s">
        <v>149</v>
      </c>
      <c r="BK425" s="248">
        <f>ROUND(I425*H425,2)</f>
        <v>0</v>
      </c>
      <c r="BL425" s="17" t="s">
        <v>214</v>
      </c>
      <c r="BM425" s="247" t="s">
        <v>910</v>
      </c>
    </row>
    <row r="426" s="13" customFormat="1">
      <c r="A426" s="13"/>
      <c r="B426" s="259"/>
      <c r="C426" s="260"/>
      <c r="D426" s="261" t="s">
        <v>168</v>
      </c>
      <c r="E426" s="262" t="s">
        <v>1</v>
      </c>
      <c r="F426" s="263" t="s">
        <v>911</v>
      </c>
      <c r="G426" s="260"/>
      <c r="H426" s="264">
        <v>5</v>
      </c>
      <c r="I426" s="265"/>
      <c r="J426" s="260"/>
      <c r="K426" s="260"/>
      <c r="L426" s="266"/>
      <c r="M426" s="267"/>
      <c r="N426" s="268"/>
      <c r="O426" s="268"/>
      <c r="P426" s="268"/>
      <c r="Q426" s="268"/>
      <c r="R426" s="268"/>
      <c r="S426" s="268"/>
      <c r="T426" s="26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70" t="s">
        <v>168</v>
      </c>
      <c r="AU426" s="270" t="s">
        <v>83</v>
      </c>
      <c r="AV426" s="13" t="s">
        <v>83</v>
      </c>
      <c r="AW426" s="13" t="s">
        <v>30</v>
      </c>
      <c r="AX426" s="13" t="s">
        <v>73</v>
      </c>
      <c r="AY426" s="270" t="s">
        <v>141</v>
      </c>
    </row>
    <row r="427" s="14" customFormat="1">
      <c r="A427" s="14"/>
      <c r="B427" s="271"/>
      <c r="C427" s="272"/>
      <c r="D427" s="261" t="s">
        <v>168</v>
      </c>
      <c r="E427" s="273" t="s">
        <v>1</v>
      </c>
      <c r="F427" s="274" t="s">
        <v>169</v>
      </c>
      <c r="G427" s="272"/>
      <c r="H427" s="275">
        <v>5</v>
      </c>
      <c r="I427" s="276"/>
      <c r="J427" s="272"/>
      <c r="K427" s="272"/>
      <c r="L427" s="277"/>
      <c r="M427" s="278"/>
      <c r="N427" s="279"/>
      <c r="O427" s="279"/>
      <c r="P427" s="279"/>
      <c r="Q427" s="279"/>
      <c r="R427" s="279"/>
      <c r="S427" s="279"/>
      <c r="T427" s="28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81" t="s">
        <v>168</v>
      </c>
      <c r="AU427" s="281" t="s">
        <v>83</v>
      </c>
      <c r="AV427" s="14" t="s">
        <v>149</v>
      </c>
      <c r="AW427" s="14" t="s">
        <v>30</v>
      </c>
      <c r="AX427" s="14" t="s">
        <v>81</v>
      </c>
      <c r="AY427" s="281" t="s">
        <v>141</v>
      </c>
    </row>
    <row r="428" s="2" customFormat="1" ht="21.75" customHeight="1">
      <c r="A428" s="38"/>
      <c r="B428" s="39"/>
      <c r="C428" s="249" t="s">
        <v>912</v>
      </c>
      <c r="D428" s="249" t="s">
        <v>162</v>
      </c>
      <c r="E428" s="250" t="s">
        <v>913</v>
      </c>
      <c r="F428" s="251" t="s">
        <v>914</v>
      </c>
      <c r="G428" s="252" t="s">
        <v>165</v>
      </c>
      <c r="H428" s="253">
        <v>8</v>
      </c>
      <c r="I428" s="254"/>
      <c r="J428" s="255">
        <f>ROUND(I428*H428,2)</f>
        <v>0</v>
      </c>
      <c r="K428" s="251" t="s">
        <v>148</v>
      </c>
      <c r="L428" s="256"/>
      <c r="M428" s="257" t="s">
        <v>1</v>
      </c>
      <c r="N428" s="258" t="s">
        <v>40</v>
      </c>
      <c r="O428" s="92"/>
      <c r="P428" s="245">
        <f>O428*H428</f>
        <v>0</v>
      </c>
      <c r="Q428" s="245">
        <v>0.001</v>
      </c>
      <c r="R428" s="245">
        <f>Q428*H428</f>
        <v>0.0080000000000000002</v>
      </c>
      <c r="S428" s="245">
        <v>0</v>
      </c>
      <c r="T428" s="24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47" t="s">
        <v>278</v>
      </c>
      <c r="AT428" s="247" t="s">
        <v>162</v>
      </c>
      <c r="AU428" s="247" t="s">
        <v>83</v>
      </c>
      <c r="AY428" s="17" t="s">
        <v>141</v>
      </c>
      <c r="BE428" s="248">
        <f>IF(N428="základní",J428,0)</f>
        <v>0</v>
      </c>
      <c r="BF428" s="248">
        <f>IF(N428="snížená",J428,0)</f>
        <v>0</v>
      </c>
      <c r="BG428" s="248">
        <f>IF(N428="zákl. přenesená",J428,0)</f>
        <v>0</v>
      </c>
      <c r="BH428" s="248">
        <f>IF(N428="sníž. přenesená",J428,0)</f>
        <v>0</v>
      </c>
      <c r="BI428" s="248">
        <f>IF(N428="nulová",J428,0)</f>
        <v>0</v>
      </c>
      <c r="BJ428" s="17" t="s">
        <v>149</v>
      </c>
      <c r="BK428" s="248">
        <f>ROUND(I428*H428,2)</f>
        <v>0</v>
      </c>
      <c r="BL428" s="17" t="s">
        <v>214</v>
      </c>
      <c r="BM428" s="247" t="s">
        <v>915</v>
      </c>
    </row>
    <row r="429" s="13" customFormat="1">
      <c r="A429" s="13"/>
      <c r="B429" s="259"/>
      <c r="C429" s="260"/>
      <c r="D429" s="261" t="s">
        <v>168</v>
      </c>
      <c r="E429" s="262" t="s">
        <v>1</v>
      </c>
      <c r="F429" s="263" t="s">
        <v>916</v>
      </c>
      <c r="G429" s="260"/>
      <c r="H429" s="264">
        <v>8</v>
      </c>
      <c r="I429" s="265"/>
      <c r="J429" s="260"/>
      <c r="K429" s="260"/>
      <c r="L429" s="266"/>
      <c r="M429" s="267"/>
      <c r="N429" s="268"/>
      <c r="O429" s="268"/>
      <c r="P429" s="268"/>
      <c r="Q429" s="268"/>
      <c r="R429" s="268"/>
      <c r="S429" s="268"/>
      <c r="T429" s="26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70" t="s">
        <v>168</v>
      </c>
      <c r="AU429" s="270" t="s">
        <v>83</v>
      </c>
      <c r="AV429" s="13" t="s">
        <v>83</v>
      </c>
      <c r="AW429" s="13" t="s">
        <v>30</v>
      </c>
      <c r="AX429" s="13" t="s">
        <v>73</v>
      </c>
      <c r="AY429" s="270" t="s">
        <v>141</v>
      </c>
    </row>
    <row r="430" s="14" customFormat="1">
      <c r="A430" s="14"/>
      <c r="B430" s="271"/>
      <c r="C430" s="272"/>
      <c r="D430" s="261" t="s">
        <v>168</v>
      </c>
      <c r="E430" s="273" t="s">
        <v>1</v>
      </c>
      <c r="F430" s="274" t="s">
        <v>169</v>
      </c>
      <c r="G430" s="272"/>
      <c r="H430" s="275">
        <v>8</v>
      </c>
      <c r="I430" s="276"/>
      <c r="J430" s="272"/>
      <c r="K430" s="272"/>
      <c r="L430" s="277"/>
      <c r="M430" s="278"/>
      <c r="N430" s="279"/>
      <c r="O430" s="279"/>
      <c r="P430" s="279"/>
      <c r="Q430" s="279"/>
      <c r="R430" s="279"/>
      <c r="S430" s="279"/>
      <c r="T430" s="28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81" t="s">
        <v>168</v>
      </c>
      <c r="AU430" s="281" t="s">
        <v>83</v>
      </c>
      <c r="AV430" s="14" t="s">
        <v>149</v>
      </c>
      <c r="AW430" s="14" t="s">
        <v>30</v>
      </c>
      <c r="AX430" s="14" t="s">
        <v>81</v>
      </c>
      <c r="AY430" s="281" t="s">
        <v>141</v>
      </c>
    </row>
    <row r="431" s="2" customFormat="1" ht="16.5" customHeight="1">
      <c r="A431" s="38"/>
      <c r="B431" s="39"/>
      <c r="C431" s="249" t="s">
        <v>917</v>
      </c>
      <c r="D431" s="249" t="s">
        <v>162</v>
      </c>
      <c r="E431" s="250" t="s">
        <v>918</v>
      </c>
      <c r="F431" s="251" t="s">
        <v>919</v>
      </c>
      <c r="G431" s="252" t="s">
        <v>165</v>
      </c>
      <c r="H431" s="253">
        <v>8</v>
      </c>
      <c r="I431" s="254"/>
      <c r="J431" s="255">
        <f>ROUND(I431*H431,2)</f>
        <v>0</v>
      </c>
      <c r="K431" s="251" t="s">
        <v>148</v>
      </c>
      <c r="L431" s="256"/>
      <c r="M431" s="257" t="s">
        <v>1</v>
      </c>
      <c r="N431" s="258" t="s">
        <v>40</v>
      </c>
      <c r="O431" s="92"/>
      <c r="P431" s="245">
        <f>O431*H431</f>
        <v>0</v>
      </c>
      <c r="Q431" s="245">
        <v>0.00050000000000000001</v>
      </c>
      <c r="R431" s="245">
        <f>Q431*H431</f>
        <v>0.0040000000000000001</v>
      </c>
      <c r="S431" s="245">
        <v>0</v>
      </c>
      <c r="T431" s="24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7" t="s">
        <v>278</v>
      </c>
      <c r="AT431" s="247" t="s">
        <v>162</v>
      </c>
      <c r="AU431" s="247" t="s">
        <v>83</v>
      </c>
      <c r="AY431" s="17" t="s">
        <v>141</v>
      </c>
      <c r="BE431" s="248">
        <f>IF(N431="základní",J431,0)</f>
        <v>0</v>
      </c>
      <c r="BF431" s="248">
        <f>IF(N431="snížená",J431,0)</f>
        <v>0</v>
      </c>
      <c r="BG431" s="248">
        <f>IF(N431="zákl. přenesená",J431,0)</f>
        <v>0</v>
      </c>
      <c r="BH431" s="248">
        <f>IF(N431="sníž. přenesená",J431,0)</f>
        <v>0</v>
      </c>
      <c r="BI431" s="248">
        <f>IF(N431="nulová",J431,0)</f>
        <v>0</v>
      </c>
      <c r="BJ431" s="17" t="s">
        <v>149</v>
      </c>
      <c r="BK431" s="248">
        <f>ROUND(I431*H431,2)</f>
        <v>0</v>
      </c>
      <c r="BL431" s="17" t="s">
        <v>214</v>
      </c>
      <c r="BM431" s="247" t="s">
        <v>920</v>
      </c>
    </row>
    <row r="432" s="13" customFormat="1">
      <c r="A432" s="13"/>
      <c r="B432" s="259"/>
      <c r="C432" s="260"/>
      <c r="D432" s="261" t="s">
        <v>168</v>
      </c>
      <c r="E432" s="262" t="s">
        <v>1</v>
      </c>
      <c r="F432" s="263" t="s">
        <v>916</v>
      </c>
      <c r="G432" s="260"/>
      <c r="H432" s="264">
        <v>8</v>
      </c>
      <c r="I432" s="265"/>
      <c r="J432" s="260"/>
      <c r="K432" s="260"/>
      <c r="L432" s="266"/>
      <c r="M432" s="267"/>
      <c r="N432" s="268"/>
      <c r="O432" s="268"/>
      <c r="P432" s="268"/>
      <c r="Q432" s="268"/>
      <c r="R432" s="268"/>
      <c r="S432" s="268"/>
      <c r="T432" s="26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70" t="s">
        <v>168</v>
      </c>
      <c r="AU432" s="270" t="s">
        <v>83</v>
      </c>
      <c r="AV432" s="13" t="s">
        <v>83</v>
      </c>
      <c r="AW432" s="13" t="s">
        <v>30</v>
      </c>
      <c r="AX432" s="13" t="s">
        <v>73</v>
      </c>
      <c r="AY432" s="270" t="s">
        <v>141</v>
      </c>
    </row>
    <row r="433" s="14" customFormat="1">
      <c r="A433" s="14"/>
      <c r="B433" s="271"/>
      <c r="C433" s="272"/>
      <c r="D433" s="261" t="s">
        <v>168</v>
      </c>
      <c r="E433" s="273" t="s">
        <v>1</v>
      </c>
      <c r="F433" s="274" t="s">
        <v>169</v>
      </c>
      <c r="G433" s="272"/>
      <c r="H433" s="275">
        <v>8</v>
      </c>
      <c r="I433" s="276"/>
      <c r="J433" s="272"/>
      <c r="K433" s="272"/>
      <c r="L433" s="277"/>
      <c r="M433" s="278"/>
      <c r="N433" s="279"/>
      <c r="O433" s="279"/>
      <c r="P433" s="279"/>
      <c r="Q433" s="279"/>
      <c r="R433" s="279"/>
      <c r="S433" s="279"/>
      <c r="T433" s="28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81" t="s">
        <v>168</v>
      </c>
      <c r="AU433" s="281" t="s">
        <v>83</v>
      </c>
      <c r="AV433" s="14" t="s">
        <v>149</v>
      </c>
      <c r="AW433" s="14" t="s">
        <v>30</v>
      </c>
      <c r="AX433" s="14" t="s">
        <v>81</v>
      </c>
      <c r="AY433" s="281" t="s">
        <v>141</v>
      </c>
    </row>
    <row r="434" s="2" customFormat="1" ht="16.5" customHeight="1">
      <c r="A434" s="38"/>
      <c r="B434" s="39"/>
      <c r="C434" s="249" t="s">
        <v>921</v>
      </c>
      <c r="D434" s="249" t="s">
        <v>162</v>
      </c>
      <c r="E434" s="250" t="s">
        <v>922</v>
      </c>
      <c r="F434" s="251" t="s">
        <v>923</v>
      </c>
      <c r="G434" s="252" t="s">
        <v>165</v>
      </c>
      <c r="H434" s="253">
        <v>41</v>
      </c>
      <c r="I434" s="254"/>
      <c r="J434" s="255">
        <f>ROUND(I434*H434,2)</f>
        <v>0</v>
      </c>
      <c r="K434" s="251" t="s">
        <v>1</v>
      </c>
      <c r="L434" s="256"/>
      <c r="M434" s="257" t="s">
        <v>1</v>
      </c>
      <c r="N434" s="258" t="s">
        <v>40</v>
      </c>
      <c r="O434" s="92"/>
      <c r="P434" s="245">
        <f>O434*H434</f>
        <v>0</v>
      </c>
      <c r="Q434" s="245">
        <v>0</v>
      </c>
      <c r="R434" s="245">
        <f>Q434*H434</f>
        <v>0</v>
      </c>
      <c r="S434" s="245">
        <v>0</v>
      </c>
      <c r="T434" s="24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47" t="s">
        <v>278</v>
      </c>
      <c r="AT434" s="247" t="s">
        <v>162</v>
      </c>
      <c r="AU434" s="247" t="s">
        <v>83</v>
      </c>
      <c r="AY434" s="17" t="s">
        <v>141</v>
      </c>
      <c r="BE434" s="248">
        <f>IF(N434="základní",J434,0)</f>
        <v>0</v>
      </c>
      <c r="BF434" s="248">
        <f>IF(N434="snížená",J434,0)</f>
        <v>0</v>
      </c>
      <c r="BG434" s="248">
        <f>IF(N434="zákl. přenesená",J434,0)</f>
        <v>0</v>
      </c>
      <c r="BH434" s="248">
        <f>IF(N434="sníž. přenesená",J434,0)</f>
        <v>0</v>
      </c>
      <c r="BI434" s="248">
        <f>IF(N434="nulová",J434,0)</f>
        <v>0</v>
      </c>
      <c r="BJ434" s="17" t="s">
        <v>149</v>
      </c>
      <c r="BK434" s="248">
        <f>ROUND(I434*H434,2)</f>
        <v>0</v>
      </c>
      <c r="BL434" s="17" t="s">
        <v>214</v>
      </c>
      <c r="BM434" s="247" t="s">
        <v>924</v>
      </c>
    </row>
    <row r="435" s="15" customFormat="1">
      <c r="A435" s="15"/>
      <c r="B435" s="285"/>
      <c r="C435" s="286"/>
      <c r="D435" s="261" t="s">
        <v>168</v>
      </c>
      <c r="E435" s="287" t="s">
        <v>1</v>
      </c>
      <c r="F435" s="288" t="s">
        <v>880</v>
      </c>
      <c r="G435" s="286"/>
      <c r="H435" s="287" t="s">
        <v>1</v>
      </c>
      <c r="I435" s="289"/>
      <c r="J435" s="286"/>
      <c r="K435" s="286"/>
      <c r="L435" s="290"/>
      <c r="M435" s="291"/>
      <c r="N435" s="292"/>
      <c r="O435" s="292"/>
      <c r="P435" s="292"/>
      <c r="Q435" s="292"/>
      <c r="R435" s="292"/>
      <c r="S435" s="292"/>
      <c r="T435" s="29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94" t="s">
        <v>168</v>
      </c>
      <c r="AU435" s="294" t="s">
        <v>83</v>
      </c>
      <c r="AV435" s="15" t="s">
        <v>81</v>
      </c>
      <c r="AW435" s="15" t="s">
        <v>30</v>
      </c>
      <c r="AX435" s="15" t="s">
        <v>73</v>
      </c>
      <c r="AY435" s="294" t="s">
        <v>141</v>
      </c>
    </row>
    <row r="436" s="13" customFormat="1">
      <c r="A436" s="13"/>
      <c r="B436" s="259"/>
      <c r="C436" s="260"/>
      <c r="D436" s="261" t="s">
        <v>168</v>
      </c>
      <c r="E436" s="262" t="s">
        <v>1</v>
      </c>
      <c r="F436" s="263" t="s">
        <v>925</v>
      </c>
      <c r="G436" s="260"/>
      <c r="H436" s="264">
        <v>15</v>
      </c>
      <c r="I436" s="265"/>
      <c r="J436" s="260"/>
      <c r="K436" s="260"/>
      <c r="L436" s="266"/>
      <c r="M436" s="267"/>
      <c r="N436" s="268"/>
      <c r="O436" s="268"/>
      <c r="P436" s="268"/>
      <c r="Q436" s="268"/>
      <c r="R436" s="268"/>
      <c r="S436" s="268"/>
      <c r="T436" s="26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70" t="s">
        <v>168</v>
      </c>
      <c r="AU436" s="270" t="s">
        <v>83</v>
      </c>
      <c r="AV436" s="13" t="s">
        <v>83</v>
      </c>
      <c r="AW436" s="13" t="s">
        <v>30</v>
      </c>
      <c r="AX436" s="13" t="s">
        <v>73</v>
      </c>
      <c r="AY436" s="270" t="s">
        <v>141</v>
      </c>
    </row>
    <row r="437" s="13" customFormat="1">
      <c r="A437" s="13"/>
      <c r="B437" s="259"/>
      <c r="C437" s="260"/>
      <c r="D437" s="261" t="s">
        <v>168</v>
      </c>
      <c r="E437" s="262" t="s">
        <v>1</v>
      </c>
      <c r="F437" s="263" t="s">
        <v>926</v>
      </c>
      <c r="G437" s="260"/>
      <c r="H437" s="264">
        <v>25</v>
      </c>
      <c r="I437" s="265"/>
      <c r="J437" s="260"/>
      <c r="K437" s="260"/>
      <c r="L437" s="266"/>
      <c r="M437" s="267"/>
      <c r="N437" s="268"/>
      <c r="O437" s="268"/>
      <c r="P437" s="268"/>
      <c r="Q437" s="268"/>
      <c r="R437" s="268"/>
      <c r="S437" s="268"/>
      <c r="T437" s="26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70" t="s">
        <v>168</v>
      </c>
      <c r="AU437" s="270" t="s">
        <v>83</v>
      </c>
      <c r="AV437" s="13" t="s">
        <v>83</v>
      </c>
      <c r="AW437" s="13" t="s">
        <v>30</v>
      </c>
      <c r="AX437" s="13" t="s">
        <v>73</v>
      </c>
      <c r="AY437" s="270" t="s">
        <v>141</v>
      </c>
    </row>
    <row r="438" s="13" customFormat="1">
      <c r="A438" s="13"/>
      <c r="B438" s="259"/>
      <c r="C438" s="260"/>
      <c r="D438" s="261" t="s">
        <v>168</v>
      </c>
      <c r="E438" s="262" t="s">
        <v>1</v>
      </c>
      <c r="F438" s="263" t="s">
        <v>927</v>
      </c>
      <c r="G438" s="260"/>
      <c r="H438" s="264">
        <v>1</v>
      </c>
      <c r="I438" s="265"/>
      <c r="J438" s="260"/>
      <c r="K438" s="260"/>
      <c r="L438" s="266"/>
      <c r="M438" s="267"/>
      <c r="N438" s="268"/>
      <c r="O438" s="268"/>
      <c r="P438" s="268"/>
      <c r="Q438" s="268"/>
      <c r="R438" s="268"/>
      <c r="S438" s="268"/>
      <c r="T438" s="26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70" t="s">
        <v>168</v>
      </c>
      <c r="AU438" s="270" t="s">
        <v>83</v>
      </c>
      <c r="AV438" s="13" t="s">
        <v>83</v>
      </c>
      <c r="AW438" s="13" t="s">
        <v>30</v>
      </c>
      <c r="AX438" s="13" t="s">
        <v>73</v>
      </c>
      <c r="AY438" s="270" t="s">
        <v>141</v>
      </c>
    </row>
    <row r="439" s="14" customFormat="1">
      <c r="A439" s="14"/>
      <c r="B439" s="271"/>
      <c r="C439" s="272"/>
      <c r="D439" s="261" t="s">
        <v>168</v>
      </c>
      <c r="E439" s="273" t="s">
        <v>1</v>
      </c>
      <c r="F439" s="274" t="s">
        <v>169</v>
      </c>
      <c r="G439" s="272"/>
      <c r="H439" s="275">
        <v>41</v>
      </c>
      <c r="I439" s="276"/>
      <c r="J439" s="272"/>
      <c r="K439" s="272"/>
      <c r="L439" s="277"/>
      <c r="M439" s="278"/>
      <c r="N439" s="279"/>
      <c r="O439" s="279"/>
      <c r="P439" s="279"/>
      <c r="Q439" s="279"/>
      <c r="R439" s="279"/>
      <c r="S439" s="279"/>
      <c r="T439" s="28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81" t="s">
        <v>168</v>
      </c>
      <c r="AU439" s="281" t="s">
        <v>83</v>
      </c>
      <c r="AV439" s="14" t="s">
        <v>149</v>
      </c>
      <c r="AW439" s="14" t="s">
        <v>30</v>
      </c>
      <c r="AX439" s="14" t="s">
        <v>81</v>
      </c>
      <c r="AY439" s="281" t="s">
        <v>141</v>
      </c>
    </row>
    <row r="440" s="2" customFormat="1" ht="16.5" customHeight="1">
      <c r="A440" s="38"/>
      <c r="B440" s="39"/>
      <c r="C440" s="249" t="s">
        <v>928</v>
      </c>
      <c r="D440" s="249" t="s">
        <v>162</v>
      </c>
      <c r="E440" s="250" t="s">
        <v>929</v>
      </c>
      <c r="F440" s="251" t="s">
        <v>930</v>
      </c>
      <c r="G440" s="252" t="s">
        <v>165</v>
      </c>
      <c r="H440" s="253">
        <v>82</v>
      </c>
      <c r="I440" s="254"/>
      <c r="J440" s="255">
        <f>ROUND(I440*H440,2)</f>
        <v>0</v>
      </c>
      <c r="K440" s="251" t="s">
        <v>1</v>
      </c>
      <c r="L440" s="256"/>
      <c r="M440" s="257" t="s">
        <v>1</v>
      </c>
      <c r="N440" s="258" t="s">
        <v>40</v>
      </c>
      <c r="O440" s="92"/>
      <c r="P440" s="245">
        <f>O440*H440</f>
        <v>0</v>
      </c>
      <c r="Q440" s="245">
        <v>0</v>
      </c>
      <c r="R440" s="245">
        <f>Q440*H440</f>
        <v>0</v>
      </c>
      <c r="S440" s="245">
        <v>0</v>
      </c>
      <c r="T440" s="24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47" t="s">
        <v>278</v>
      </c>
      <c r="AT440" s="247" t="s">
        <v>162</v>
      </c>
      <c r="AU440" s="247" t="s">
        <v>83</v>
      </c>
      <c r="AY440" s="17" t="s">
        <v>141</v>
      </c>
      <c r="BE440" s="248">
        <f>IF(N440="základní",J440,0)</f>
        <v>0</v>
      </c>
      <c r="BF440" s="248">
        <f>IF(N440="snížená",J440,0)</f>
        <v>0</v>
      </c>
      <c r="BG440" s="248">
        <f>IF(N440="zákl. přenesená",J440,0)</f>
        <v>0</v>
      </c>
      <c r="BH440" s="248">
        <f>IF(N440="sníž. přenesená",J440,0)</f>
        <v>0</v>
      </c>
      <c r="BI440" s="248">
        <f>IF(N440="nulová",J440,0)</f>
        <v>0</v>
      </c>
      <c r="BJ440" s="17" t="s">
        <v>149</v>
      </c>
      <c r="BK440" s="248">
        <f>ROUND(I440*H440,2)</f>
        <v>0</v>
      </c>
      <c r="BL440" s="17" t="s">
        <v>214</v>
      </c>
      <c r="BM440" s="247" t="s">
        <v>931</v>
      </c>
    </row>
    <row r="441" s="15" customFormat="1">
      <c r="A441" s="15"/>
      <c r="B441" s="285"/>
      <c r="C441" s="286"/>
      <c r="D441" s="261" t="s">
        <v>168</v>
      </c>
      <c r="E441" s="287" t="s">
        <v>1</v>
      </c>
      <c r="F441" s="288" t="s">
        <v>880</v>
      </c>
      <c r="G441" s="286"/>
      <c r="H441" s="287" t="s">
        <v>1</v>
      </c>
      <c r="I441" s="289"/>
      <c r="J441" s="286"/>
      <c r="K441" s="286"/>
      <c r="L441" s="290"/>
      <c r="M441" s="291"/>
      <c r="N441" s="292"/>
      <c r="O441" s="292"/>
      <c r="P441" s="292"/>
      <c r="Q441" s="292"/>
      <c r="R441" s="292"/>
      <c r="S441" s="292"/>
      <c r="T441" s="29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94" t="s">
        <v>168</v>
      </c>
      <c r="AU441" s="294" t="s">
        <v>83</v>
      </c>
      <c r="AV441" s="15" t="s">
        <v>81</v>
      </c>
      <c r="AW441" s="15" t="s">
        <v>30</v>
      </c>
      <c r="AX441" s="15" t="s">
        <v>73</v>
      </c>
      <c r="AY441" s="294" t="s">
        <v>141</v>
      </c>
    </row>
    <row r="442" s="13" customFormat="1">
      <c r="A442" s="13"/>
      <c r="B442" s="259"/>
      <c r="C442" s="260"/>
      <c r="D442" s="261" t="s">
        <v>168</v>
      </c>
      <c r="E442" s="262" t="s">
        <v>1</v>
      </c>
      <c r="F442" s="263" t="s">
        <v>881</v>
      </c>
      <c r="G442" s="260"/>
      <c r="H442" s="264">
        <v>30</v>
      </c>
      <c r="I442" s="265"/>
      <c r="J442" s="260"/>
      <c r="K442" s="260"/>
      <c r="L442" s="266"/>
      <c r="M442" s="267"/>
      <c r="N442" s="268"/>
      <c r="O442" s="268"/>
      <c r="P442" s="268"/>
      <c r="Q442" s="268"/>
      <c r="R442" s="268"/>
      <c r="S442" s="268"/>
      <c r="T442" s="26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70" t="s">
        <v>168</v>
      </c>
      <c r="AU442" s="270" t="s">
        <v>83</v>
      </c>
      <c r="AV442" s="13" t="s">
        <v>83</v>
      </c>
      <c r="AW442" s="13" t="s">
        <v>30</v>
      </c>
      <c r="AX442" s="13" t="s">
        <v>73</v>
      </c>
      <c r="AY442" s="270" t="s">
        <v>141</v>
      </c>
    </row>
    <row r="443" s="13" customFormat="1">
      <c r="A443" s="13"/>
      <c r="B443" s="259"/>
      <c r="C443" s="260"/>
      <c r="D443" s="261" t="s">
        <v>168</v>
      </c>
      <c r="E443" s="262" t="s">
        <v>1</v>
      </c>
      <c r="F443" s="263" t="s">
        <v>882</v>
      </c>
      <c r="G443" s="260"/>
      <c r="H443" s="264">
        <v>50</v>
      </c>
      <c r="I443" s="265"/>
      <c r="J443" s="260"/>
      <c r="K443" s="260"/>
      <c r="L443" s="266"/>
      <c r="M443" s="267"/>
      <c r="N443" s="268"/>
      <c r="O443" s="268"/>
      <c r="P443" s="268"/>
      <c r="Q443" s="268"/>
      <c r="R443" s="268"/>
      <c r="S443" s="268"/>
      <c r="T443" s="26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70" t="s">
        <v>168</v>
      </c>
      <c r="AU443" s="270" t="s">
        <v>83</v>
      </c>
      <c r="AV443" s="13" t="s">
        <v>83</v>
      </c>
      <c r="AW443" s="13" t="s">
        <v>30</v>
      </c>
      <c r="AX443" s="13" t="s">
        <v>73</v>
      </c>
      <c r="AY443" s="270" t="s">
        <v>141</v>
      </c>
    </row>
    <row r="444" s="13" customFormat="1">
      <c r="A444" s="13"/>
      <c r="B444" s="259"/>
      <c r="C444" s="260"/>
      <c r="D444" s="261" t="s">
        <v>168</v>
      </c>
      <c r="E444" s="262" t="s">
        <v>1</v>
      </c>
      <c r="F444" s="263" t="s">
        <v>883</v>
      </c>
      <c r="G444" s="260"/>
      <c r="H444" s="264">
        <v>2</v>
      </c>
      <c r="I444" s="265"/>
      <c r="J444" s="260"/>
      <c r="K444" s="260"/>
      <c r="L444" s="266"/>
      <c r="M444" s="267"/>
      <c r="N444" s="268"/>
      <c r="O444" s="268"/>
      <c r="P444" s="268"/>
      <c r="Q444" s="268"/>
      <c r="R444" s="268"/>
      <c r="S444" s="268"/>
      <c r="T444" s="26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70" t="s">
        <v>168</v>
      </c>
      <c r="AU444" s="270" t="s">
        <v>83</v>
      </c>
      <c r="AV444" s="13" t="s">
        <v>83</v>
      </c>
      <c r="AW444" s="13" t="s">
        <v>30</v>
      </c>
      <c r="AX444" s="13" t="s">
        <v>73</v>
      </c>
      <c r="AY444" s="270" t="s">
        <v>141</v>
      </c>
    </row>
    <row r="445" s="14" customFormat="1">
      <c r="A445" s="14"/>
      <c r="B445" s="271"/>
      <c r="C445" s="272"/>
      <c r="D445" s="261" t="s">
        <v>168</v>
      </c>
      <c r="E445" s="273" t="s">
        <v>1</v>
      </c>
      <c r="F445" s="274" t="s">
        <v>169</v>
      </c>
      <c r="G445" s="272"/>
      <c r="H445" s="275">
        <v>82</v>
      </c>
      <c r="I445" s="276"/>
      <c r="J445" s="272"/>
      <c r="K445" s="272"/>
      <c r="L445" s="277"/>
      <c r="M445" s="278"/>
      <c r="N445" s="279"/>
      <c r="O445" s="279"/>
      <c r="P445" s="279"/>
      <c r="Q445" s="279"/>
      <c r="R445" s="279"/>
      <c r="S445" s="279"/>
      <c r="T445" s="28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81" t="s">
        <v>168</v>
      </c>
      <c r="AU445" s="281" t="s">
        <v>83</v>
      </c>
      <c r="AV445" s="14" t="s">
        <v>149</v>
      </c>
      <c r="AW445" s="14" t="s">
        <v>30</v>
      </c>
      <c r="AX445" s="14" t="s">
        <v>81</v>
      </c>
      <c r="AY445" s="281" t="s">
        <v>141</v>
      </c>
    </row>
    <row r="446" s="2" customFormat="1" ht="16.5" customHeight="1">
      <c r="A446" s="38"/>
      <c r="B446" s="39"/>
      <c r="C446" s="249" t="s">
        <v>932</v>
      </c>
      <c r="D446" s="249" t="s">
        <v>162</v>
      </c>
      <c r="E446" s="250" t="s">
        <v>933</v>
      </c>
      <c r="F446" s="251" t="s">
        <v>934</v>
      </c>
      <c r="G446" s="252" t="s">
        <v>165</v>
      </c>
      <c r="H446" s="253">
        <v>19</v>
      </c>
      <c r="I446" s="254"/>
      <c r="J446" s="255">
        <f>ROUND(I446*H446,2)</f>
        <v>0</v>
      </c>
      <c r="K446" s="251" t="s">
        <v>1</v>
      </c>
      <c r="L446" s="256"/>
      <c r="M446" s="257" t="s">
        <v>1</v>
      </c>
      <c r="N446" s="258" t="s">
        <v>40</v>
      </c>
      <c r="O446" s="92"/>
      <c r="P446" s="245">
        <f>O446*H446</f>
        <v>0</v>
      </c>
      <c r="Q446" s="245">
        <v>0</v>
      </c>
      <c r="R446" s="245">
        <f>Q446*H446</f>
        <v>0</v>
      </c>
      <c r="S446" s="245">
        <v>0</v>
      </c>
      <c r="T446" s="24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7" t="s">
        <v>278</v>
      </c>
      <c r="AT446" s="247" t="s">
        <v>162</v>
      </c>
      <c r="AU446" s="247" t="s">
        <v>83</v>
      </c>
      <c r="AY446" s="17" t="s">
        <v>141</v>
      </c>
      <c r="BE446" s="248">
        <f>IF(N446="základní",J446,0)</f>
        <v>0</v>
      </c>
      <c r="BF446" s="248">
        <f>IF(N446="snížená",J446,0)</f>
        <v>0</v>
      </c>
      <c r="BG446" s="248">
        <f>IF(N446="zákl. přenesená",J446,0)</f>
        <v>0</v>
      </c>
      <c r="BH446" s="248">
        <f>IF(N446="sníž. přenesená",J446,0)</f>
        <v>0</v>
      </c>
      <c r="BI446" s="248">
        <f>IF(N446="nulová",J446,0)</f>
        <v>0</v>
      </c>
      <c r="BJ446" s="17" t="s">
        <v>149</v>
      </c>
      <c r="BK446" s="248">
        <f>ROUND(I446*H446,2)</f>
        <v>0</v>
      </c>
      <c r="BL446" s="17" t="s">
        <v>214</v>
      </c>
      <c r="BM446" s="247" t="s">
        <v>935</v>
      </c>
    </row>
    <row r="447" s="15" customFormat="1">
      <c r="A447" s="15"/>
      <c r="B447" s="285"/>
      <c r="C447" s="286"/>
      <c r="D447" s="261" t="s">
        <v>168</v>
      </c>
      <c r="E447" s="287" t="s">
        <v>1</v>
      </c>
      <c r="F447" s="288" t="s">
        <v>880</v>
      </c>
      <c r="G447" s="286"/>
      <c r="H447" s="287" t="s">
        <v>1</v>
      </c>
      <c r="I447" s="289"/>
      <c r="J447" s="286"/>
      <c r="K447" s="286"/>
      <c r="L447" s="290"/>
      <c r="M447" s="291"/>
      <c r="N447" s="292"/>
      <c r="O447" s="292"/>
      <c r="P447" s="292"/>
      <c r="Q447" s="292"/>
      <c r="R447" s="292"/>
      <c r="S447" s="292"/>
      <c r="T447" s="293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94" t="s">
        <v>168</v>
      </c>
      <c r="AU447" s="294" t="s">
        <v>83</v>
      </c>
      <c r="AV447" s="15" t="s">
        <v>81</v>
      </c>
      <c r="AW447" s="15" t="s">
        <v>30</v>
      </c>
      <c r="AX447" s="15" t="s">
        <v>73</v>
      </c>
      <c r="AY447" s="294" t="s">
        <v>141</v>
      </c>
    </row>
    <row r="448" s="13" customFormat="1">
      <c r="A448" s="13"/>
      <c r="B448" s="259"/>
      <c r="C448" s="260"/>
      <c r="D448" s="261" t="s">
        <v>168</v>
      </c>
      <c r="E448" s="262" t="s">
        <v>1</v>
      </c>
      <c r="F448" s="263" t="s">
        <v>936</v>
      </c>
      <c r="G448" s="260"/>
      <c r="H448" s="264">
        <v>6</v>
      </c>
      <c r="I448" s="265"/>
      <c r="J448" s="260"/>
      <c r="K448" s="260"/>
      <c r="L448" s="266"/>
      <c r="M448" s="267"/>
      <c r="N448" s="268"/>
      <c r="O448" s="268"/>
      <c r="P448" s="268"/>
      <c r="Q448" s="268"/>
      <c r="R448" s="268"/>
      <c r="S448" s="268"/>
      <c r="T448" s="26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70" t="s">
        <v>168</v>
      </c>
      <c r="AU448" s="270" t="s">
        <v>83</v>
      </c>
      <c r="AV448" s="13" t="s">
        <v>83</v>
      </c>
      <c r="AW448" s="13" t="s">
        <v>30</v>
      </c>
      <c r="AX448" s="13" t="s">
        <v>73</v>
      </c>
      <c r="AY448" s="270" t="s">
        <v>141</v>
      </c>
    </row>
    <row r="449" s="13" customFormat="1">
      <c r="A449" s="13"/>
      <c r="B449" s="259"/>
      <c r="C449" s="260"/>
      <c r="D449" s="261" t="s">
        <v>168</v>
      </c>
      <c r="E449" s="262" t="s">
        <v>1</v>
      </c>
      <c r="F449" s="263" t="s">
        <v>937</v>
      </c>
      <c r="G449" s="260"/>
      <c r="H449" s="264">
        <v>13</v>
      </c>
      <c r="I449" s="265"/>
      <c r="J449" s="260"/>
      <c r="K449" s="260"/>
      <c r="L449" s="266"/>
      <c r="M449" s="267"/>
      <c r="N449" s="268"/>
      <c r="O449" s="268"/>
      <c r="P449" s="268"/>
      <c r="Q449" s="268"/>
      <c r="R449" s="268"/>
      <c r="S449" s="268"/>
      <c r="T449" s="26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70" t="s">
        <v>168</v>
      </c>
      <c r="AU449" s="270" t="s">
        <v>83</v>
      </c>
      <c r="AV449" s="13" t="s">
        <v>83</v>
      </c>
      <c r="AW449" s="13" t="s">
        <v>30</v>
      </c>
      <c r="AX449" s="13" t="s">
        <v>73</v>
      </c>
      <c r="AY449" s="270" t="s">
        <v>141</v>
      </c>
    </row>
    <row r="450" s="13" customFormat="1">
      <c r="A450" s="13"/>
      <c r="B450" s="259"/>
      <c r="C450" s="260"/>
      <c r="D450" s="261" t="s">
        <v>168</v>
      </c>
      <c r="E450" s="262" t="s">
        <v>1</v>
      </c>
      <c r="F450" s="263" t="s">
        <v>938</v>
      </c>
      <c r="G450" s="260"/>
      <c r="H450" s="264">
        <v>0</v>
      </c>
      <c r="I450" s="265"/>
      <c r="J450" s="260"/>
      <c r="K450" s="260"/>
      <c r="L450" s="266"/>
      <c r="M450" s="267"/>
      <c r="N450" s="268"/>
      <c r="O450" s="268"/>
      <c r="P450" s="268"/>
      <c r="Q450" s="268"/>
      <c r="R450" s="268"/>
      <c r="S450" s="268"/>
      <c r="T450" s="26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70" t="s">
        <v>168</v>
      </c>
      <c r="AU450" s="270" t="s">
        <v>83</v>
      </c>
      <c r="AV450" s="13" t="s">
        <v>83</v>
      </c>
      <c r="AW450" s="13" t="s">
        <v>30</v>
      </c>
      <c r="AX450" s="13" t="s">
        <v>73</v>
      </c>
      <c r="AY450" s="270" t="s">
        <v>141</v>
      </c>
    </row>
    <row r="451" s="14" customFormat="1">
      <c r="A451" s="14"/>
      <c r="B451" s="271"/>
      <c r="C451" s="272"/>
      <c r="D451" s="261" t="s">
        <v>168</v>
      </c>
      <c r="E451" s="273" t="s">
        <v>1</v>
      </c>
      <c r="F451" s="274" t="s">
        <v>169</v>
      </c>
      <c r="G451" s="272"/>
      <c r="H451" s="275">
        <v>19</v>
      </c>
      <c r="I451" s="276"/>
      <c r="J451" s="272"/>
      <c r="K451" s="272"/>
      <c r="L451" s="277"/>
      <c r="M451" s="278"/>
      <c r="N451" s="279"/>
      <c r="O451" s="279"/>
      <c r="P451" s="279"/>
      <c r="Q451" s="279"/>
      <c r="R451" s="279"/>
      <c r="S451" s="279"/>
      <c r="T451" s="28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81" t="s">
        <v>168</v>
      </c>
      <c r="AU451" s="281" t="s">
        <v>83</v>
      </c>
      <c r="AV451" s="14" t="s">
        <v>149</v>
      </c>
      <c r="AW451" s="14" t="s">
        <v>30</v>
      </c>
      <c r="AX451" s="14" t="s">
        <v>81</v>
      </c>
      <c r="AY451" s="281" t="s">
        <v>141</v>
      </c>
    </row>
    <row r="452" s="2" customFormat="1" ht="16.5" customHeight="1">
      <c r="A452" s="38"/>
      <c r="B452" s="39"/>
      <c r="C452" s="249" t="s">
        <v>939</v>
      </c>
      <c r="D452" s="249" t="s">
        <v>162</v>
      </c>
      <c r="E452" s="250" t="s">
        <v>940</v>
      </c>
      <c r="F452" s="251" t="s">
        <v>941</v>
      </c>
      <c r="G452" s="252" t="s">
        <v>165</v>
      </c>
      <c r="H452" s="253">
        <v>560</v>
      </c>
      <c r="I452" s="254"/>
      <c r="J452" s="255">
        <f>ROUND(I452*H452,2)</f>
        <v>0</v>
      </c>
      <c r="K452" s="251" t="s">
        <v>1</v>
      </c>
      <c r="L452" s="256"/>
      <c r="M452" s="257" t="s">
        <v>1</v>
      </c>
      <c r="N452" s="258" t="s">
        <v>40</v>
      </c>
      <c r="O452" s="92"/>
      <c r="P452" s="245">
        <f>O452*H452</f>
        <v>0</v>
      </c>
      <c r="Q452" s="245">
        <v>0</v>
      </c>
      <c r="R452" s="245">
        <f>Q452*H452</f>
        <v>0</v>
      </c>
      <c r="S452" s="245">
        <v>0</v>
      </c>
      <c r="T452" s="24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7" t="s">
        <v>278</v>
      </c>
      <c r="AT452" s="247" t="s">
        <v>162</v>
      </c>
      <c r="AU452" s="247" t="s">
        <v>83</v>
      </c>
      <c r="AY452" s="17" t="s">
        <v>141</v>
      </c>
      <c r="BE452" s="248">
        <f>IF(N452="základní",J452,0)</f>
        <v>0</v>
      </c>
      <c r="BF452" s="248">
        <f>IF(N452="snížená",J452,0)</f>
        <v>0</v>
      </c>
      <c r="BG452" s="248">
        <f>IF(N452="zákl. přenesená",J452,0)</f>
        <v>0</v>
      </c>
      <c r="BH452" s="248">
        <f>IF(N452="sníž. přenesená",J452,0)</f>
        <v>0</v>
      </c>
      <c r="BI452" s="248">
        <f>IF(N452="nulová",J452,0)</f>
        <v>0</v>
      </c>
      <c r="BJ452" s="17" t="s">
        <v>149</v>
      </c>
      <c r="BK452" s="248">
        <f>ROUND(I452*H452,2)</f>
        <v>0</v>
      </c>
      <c r="BL452" s="17" t="s">
        <v>214</v>
      </c>
      <c r="BM452" s="247" t="s">
        <v>942</v>
      </c>
    </row>
    <row r="453" s="15" customFormat="1">
      <c r="A453" s="15"/>
      <c r="B453" s="285"/>
      <c r="C453" s="286"/>
      <c r="D453" s="261" t="s">
        <v>168</v>
      </c>
      <c r="E453" s="287" t="s">
        <v>1</v>
      </c>
      <c r="F453" s="288" t="s">
        <v>884</v>
      </c>
      <c r="G453" s="286"/>
      <c r="H453" s="287" t="s">
        <v>1</v>
      </c>
      <c r="I453" s="289"/>
      <c r="J453" s="286"/>
      <c r="K453" s="286"/>
      <c r="L453" s="290"/>
      <c r="M453" s="291"/>
      <c r="N453" s="292"/>
      <c r="O453" s="292"/>
      <c r="P453" s="292"/>
      <c r="Q453" s="292"/>
      <c r="R453" s="292"/>
      <c r="S453" s="292"/>
      <c r="T453" s="293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94" t="s">
        <v>168</v>
      </c>
      <c r="AU453" s="294" t="s">
        <v>83</v>
      </c>
      <c r="AV453" s="15" t="s">
        <v>81</v>
      </c>
      <c r="AW453" s="15" t="s">
        <v>30</v>
      </c>
      <c r="AX453" s="15" t="s">
        <v>73</v>
      </c>
      <c r="AY453" s="294" t="s">
        <v>141</v>
      </c>
    </row>
    <row r="454" s="13" customFormat="1">
      <c r="A454" s="13"/>
      <c r="B454" s="259"/>
      <c r="C454" s="260"/>
      <c r="D454" s="261" t="s">
        <v>168</v>
      </c>
      <c r="E454" s="262" t="s">
        <v>1</v>
      </c>
      <c r="F454" s="263" t="s">
        <v>885</v>
      </c>
      <c r="G454" s="260"/>
      <c r="H454" s="264">
        <v>160</v>
      </c>
      <c r="I454" s="265"/>
      <c r="J454" s="260"/>
      <c r="K454" s="260"/>
      <c r="L454" s="266"/>
      <c r="M454" s="267"/>
      <c r="N454" s="268"/>
      <c r="O454" s="268"/>
      <c r="P454" s="268"/>
      <c r="Q454" s="268"/>
      <c r="R454" s="268"/>
      <c r="S454" s="268"/>
      <c r="T454" s="26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70" t="s">
        <v>168</v>
      </c>
      <c r="AU454" s="270" t="s">
        <v>83</v>
      </c>
      <c r="AV454" s="13" t="s">
        <v>83</v>
      </c>
      <c r="AW454" s="13" t="s">
        <v>30</v>
      </c>
      <c r="AX454" s="13" t="s">
        <v>73</v>
      </c>
      <c r="AY454" s="270" t="s">
        <v>141</v>
      </c>
    </row>
    <row r="455" s="13" customFormat="1">
      <c r="A455" s="13"/>
      <c r="B455" s="259"/>
      <c r="C455" s="260"/>
      <c r="D455" s="261" t="s">
        <v>168</v>
      </c>
      <c r="E455" s="262" t="s">
        <v>1</v>
      </c>
      <c r="F455" s="263" t="s">
        <v>886</v>
      </c>
      <c r="G455" s="260"/>
      <c r="H455" s="264">
        <v>240</v>
      </c>
      <c r="I455" s="265"/>
      <c r="J455" s="260"/>
      <c r="K455" s="260"/>
      <c r="L455" s="266"/>
      <c r="M455" s="267"/>
      <c r="N455" s="268"/>
      <c r="O455" s="268"/>
      <c r="P455" s="268"/>
      <c r="Q455" s="268"/>
      <c r="R455" s="268"/>
      <c r="S455" s="268"/>
      <c r="T455" s="26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70" t="s">
        <v>168</v>
      </c>
      <c r="AU455" s="270" t="s">
        <v>83</v>
      </c>
      <c r="AV455" s="13" t="s">
        <v>83</v>
      </c>
      <c r="AW455" s="13" t="s">
        <v>30</v>
      </c>
      <c r="AX455" s="13" t="s">
        <v>73</v>
      </c>
      <c r="AY455" s="270" t="s">
        <v>141</v>
      </c>
    </row>
    <row r="456" s="13" customFormat="1">
      <c r="A456" s="13"/>
      <c r="B456" s="259"/>
      <c r="C456" s="260"/>
      <c r="D456" s="261" t="s">
        <v>168</v>
      </c>
      <c r="E456" s="262" t="s">
        <v>1</v>
      </c>
      <c r="F456" s="263" t="s">
        <v>887</v>
      </c>
      <c r="G456" s="260"/>
      <c r="H456" s="264">
        <v>160</v>
      </c>
      <c r="I456" s="265"/>
      <c r="J456" s="260"/>
      <c r="K456" s="260"/>
      <c r="L456" s="266"/>
      <c r="M456" s="267"/>
      <c r="N456" s="268"/>
      <c r="O456" s="268"/>
      <c r="P456" s="268"/>
      <c r="Q456" s="268"/>
      <c r="R456" s="268"/>
      <c r="S456" s="268"/>
      <c r="T456" s="26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70" t="s">
        <v>168</v>
      </c>
      <c r="AU456" s="270" t="s">
        <v>83</v>
      </c>
      <c r="AV456" s="13" t="s">
        <v>83</v>
      </c>
      <c r="AW456" s="13" t="s">
        <v>30</v>
      </c>
      <c r="AX456" s="13" t="s">
        <v>73</v>
      </c>
      <c r="AY456" s="270" t="s">
        <v>141</v>
      </c>
    </row>
    <row r="457" s="14" customFormat="1">
      <c r="A457" s="14"/>
      <c r="B457" s="271"/>
      <c r="C457" s="272"/>
      <c r="D457" s="261" t="s">
        <v>168</v>
      </c>
      <c r="E457" s="273" t="s">
        <v>1</v>
      </c>
      <c r="F457" s="274" t="s">
        <v>169</v>
      </c>
      <c r="G457" s="272"/>
      <c r="H457" s="275">
        <v>560</v>
      </c>
      <c r="I457" s="276"/>
      <c r="J457" s="272"/>
      <c r="K457" s="272"/>
      <c r="L457" s="277"/>
      <c r="M457" s="278"/>
      <c r="N457" s="279"/>
      <c r="O457" s="279"/>
      <c r="P457" s="279"/>
      <c r="Q457" s="279"/>
      <c r="R457" s="279"/>
      <c r="S457" s="279"/>
      <c r="T457" s="28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81" t="s">
        <v>168</v>
      </c>
      <c r="AU457" s="281" t="s">
        <v>83</v>
      </c>
      <c r="AV457" s="14" t="s">
        <v>149</v>
      </c>
      <c r="AW457" s="14" t="s">
        <v>30</v>
      </c>
      <c r="AX457" s="14" t="s">
        <v>81</v>
      </c>
      <c r="AY457" s="281" t="s">
        <v>141</v>
      </c>
    </row>
    <row r="458" s="2" customFormat="1" ht="33" customHeight="1">
      <c r="A458" s="38"/>
      <c r="B458" s="39"/>
      <c r="C458" s="236" t="s">
        <v>943</v>
      </c>
      <c r="D458" s="236" t="s">
        <v>144</v>
      </c>
      <c r="E458" s="237" t="s">
        <v>944</v>
      </c>
      <c r="F458" s="238" t="s">
        <v>945</v>
      </c>
      <c r="G458" s="239" t="s">
        <v>153</v>
      </c>
      <c r="H458" s="240">
        <v>515.39400000000001</v>
      </c>
      <c r="I458" s="241"/>
      <c r="J458" s="242">
        <f>ROUND(I458*H458,2)</f>
        <v>0</v>
      </c>
      <c r="K458" s="238" t="s">
        <v>148</v>
      </c>
      <c r="L458" s="44"/>
      <c r="M458" s="243" t="s">
        <v>1</v>
      </c>
      <c r="N458" s="244" t="s">
        <v>40</v>
      </c>
      <c r="O458" s="92"/>
      <c r="P458" s="245">
        <f>O458*H458</f>
        <v>0</v>
      </c>
      <c r="Q458" s="245">
        <v>0.0066100000000000004</v>
      </c>
      <c r="R458" s="245">
        <f>Q458*H458</f>
        <v>3.4067543400000004</v>
      </c>
      <c r="S458" s="245">
        <v>0</v>
      </c>
      <c r="T458" s="24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47" t="s">
        <v>214</v>
      </c>
      <c r="AT458" s="247" t="s">
        <v>144</v>
      </c>
      <c r="AU458" s="247" t="s">
        <v>83</v>
      </c>
      <c r="AY458" s="17" t="s">
        <v>141</v>
      </c>
      <c r="BE458" s="248">
        <f>IF(N458="základní",J458,0)</f>
        <v>0</v>
      </c>
      <c r="BF458" s="248">
        <f>IF(N458="snížená",J458,0)</f>
        <v>0</v>
      </c>
      <c r="BG458" s="248">
        <f>IF(N458="zákl. přenesená",J458,0)</f>
        <v>0</v>
      </c>
      <c r="BH458" s="248">
        <f>IF(N458="sníž. přenesená",J458,0)</f>
        <v>0</v>
      </c>
      <c r="BI458" s="248">
        <f>IF(N458="nulová",J458,0)</f>
        <v>0</v>
      </c>
      <c r="BJ458" s="17" t="s">
        <v>149</v>
      </c>
      <c r="BK458" s="248">
        <f>ROUND(I458*H458,2)</f>
        <v>0</v>
      </c>
      <c r="BL458" s="17" t="s">
        <v>214</v>
      </c>
      <c r="BM458" s="247" t="s">
        <v>946</v>
      </c>
    </row>
    <row r="459" s="2" customFormat="1" ht="21.75" customHeight="1">
      <c r="A459" s="38"/>
      <c r="B459" s="39"/>
      <c r="C459" s="236" t="s">
        <v>947</v>
      </c>
      <c r="D459" s="236" t="s">
        <v>144</v>
      </c>
      <c r="E459" s="237" t="s">
        <v>948</v>
      </c>
      <c r="F459" s="238" t="s">
        <v>949</v>
      </c>
      <c r="G459" s="239" t="s">
        <v>153</v>
      </c>
      <c r="H459" s="240">
        <v>468.54000000000002</v>
      </c>
      <c r="I459" s="241"/>
      <c r="J459" s="242">
        <f>ROUND(I459*H459,2)</f>
        <v>0</v>
      </c>
      <c r="K459" s="238" t="s">
        <v>148</v>
      </c>
      <c r="L459" s="44"/>
      <c r="M459" s="243" t="s">
        <v>1</v>
      </c>
      <c r="N459" s="244" t="s">
        <v>40</v>
      </c>
      <c r="O459" s="92"/>
      <c r="P459" s="245">
        <f>O459*H459</f>
        <v>0</v>
      </c>
      <c r="Q459" s="245">
        <v>0.00035</v>
      </c>
      <c r="R459" s="245">
        <f>Q459*H459</f>
        <v>0.163989</v>
      </c>
      <c r="S459" s="245">
        <v>0</v>
      </c>
      <c r="T459" s="24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47" t="s">
        <v>214</v>
      </c>
      <c r="AT459" s="247" t="s">
        <v>144</v>
      </c>
      <c r="AU459" s="247" t="s">
        <v>83</v>
      </c>
      <c r="AY459" s="17" t="s">
        <v>141</v>
      </c>
      <c r="BE459" s="248">
        <f>IF(N459="základní",J459,0)</f>
        <v>0</v>
      </c>
      <c r="BF459" s="248">
        <f>IF(N459="snížená",J459,0)</f>
        <v>0</v>
      </c>
      <c r="BG459" s="248">
        <f>IF(N459="zákl. přenesená",J459,0)</f>
        <v>0</v>
      </c>
      <c r="BH459" s="248">
        <f>IF(N459="sníž. přenesená",J459,0)</f>
        <v>0</v>
      </c>
      <c r="BI459" s="248">
        <f>IF(N459="nulová",J459,0)</f>
        <v>0</v>
      </c>
      <c r="BJ459" s="17" t="s">
        <v>149</v>
      </c>
      <c r="BK459" s="248">
        <f>ROUND(I459*H459,2)</f>
        <v>0</v>
      </c>
      <c r="BL459" s="17" t="s">
        <v>214</v>
      </c>
      <c r="BM459" s="247" t="s">
        <v>950</v>
      </c>
    </row>
    <row r="460" s="2" customFormat="1" ht="16.5" customHeight="1">
      <c r="A460" s="38"/>
      <c r="B460" s="39"/>
      <c r="C460" s="249" t="s">
        <v>951</v>
      </c>
      <c r="D460" s="249" t="s">
        <v>162</v>
      </c>
      <c r="E460" s="250" t="s">
        <v>952</v>
      </c>
      <c r="F460" s="251" t="s">
        <v>953</v>
      </c>
      <c r="G460" s="252" t="s">
        <v>165</v>
      </c>
      <c r="H460" s="253">
        <v>3</v>
      </c>
      <c r="I460" s="254"/>
      <c r="J460" s="255">
        <f>ROUND(I460*H460,2)</f>
        <v>0</v>
      </c>
      <c r="K460" s="251" t="s">
        <v>148</v>
      </c>
      <c r="L460" s="256"/>
      <c r="M460" s="257" t="s">
        <v>1</v>
      </c>
      <c r="N460" s="258" t="s">
        <v>40</v>
      </c>
      <c r="O460" s="92"/>
      <c r="P460" s="245">
        <f>O460*H460</f>
        <v>0</v>
      </c>
      <c r="Q460" s="245">
        <v>0.00040000000000000002</v>
      </c>
      <c r="R460" s="245">
        <f>Q460*H460</f>
        <v>0.0012000000000000001</v>
      </c>
      <c r="S460" s="245">
        <v>0</v>
      </c>
      <c r="T460" s="24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47" t="s">
        <v>278</v>
      </c>
      <c r="AT460" s="247" t="s">
        <v>162</v>
      </c>
      <c r="AU460" s="247" t="s">
        <v>83</v>
      </c>
      <c r="AY460" s="17" t="s">
        <v>141</v>
      </c>
      <c r="BE460" s="248">
        <f>IF(N460="základní",J460,0)</f>
        <v>0</v>
      </c>
      <c r="BF460" s="248">
        <f>IF(N460="snížená",J460,0)</f>
        <v>0</v>
      </c>
      <c r="BG460" s="248">
        <f>IF(N460="zákl. přenesená",J460,0)</f>
        <v>0</v>
      </c>
      <c r="BH460" s="248">
        <f>IF(N460="sníž. přenesená",J460,0)</f>
        <v>0</v>
      </c>
      <c r="BI460" s="248">
        <f>IF(N460="nulová",J460,0)</f>
        <v>0</v>
      </c>
      <c r="BJ460" s="17" t="s">
        <v>149</v>
      </c>
      <c r="BK460" s="248">
        <f>ROUND(I460*H460,2)</f>
        <v>0</v>
      </c>
      <c r="BL460" s="17" t="s">
        <v>214</v>
      </c>
      <c r="BM460" s="247" t="s">
        <v>954</v>
      </c>
    </row>
    <row r="461" s="13" customFormat="1">
      <c r="A461" s="13"/>
      <c r="B461" s="259"/>
      <c r="C461" s="260"/>
      <c r="D461" s="261" t="s">
        <v>168</v>
      </c>
      <c r="E461" s="262" t="s">
        <v>1</v>
      </c>
      <c r="F461" s="263" t="s">
        <v>955</v>
      </c>
      <c r="G461" s="260"/>
      <c r="H461" s="264">
        <v>3</v>
      </c>
      <c r="I461" s="265"/>
      <c r="J461" s="260"/>
      <c r="K461" s="260"/>
      <c r="L461" s="266"/>
      <c r="M461" s="267"/>
      <c r="N461" s="268"/>
      <c r="O461" s="268"/>
      <c r="P461" s="268"/>
      <c r="Q461" s="268"/>
      <c r="R461" s="268"/>
      <c r="S461" s="268"/>
      <c r="T461" s="26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70" t="s">
        <v>168</v>
      </c>
      <c r="AU461" s="270" t="s">
        <v>83</v>
      </c>
      <c r="AV461" s="13" t="s">
        <v>83</v>
      </c>
      <c r="AW461" s="13" t="s">
        <v>30</v>
      </c>
      <c r="AX461" s="13" t="s">
        <v>73</v>
      </c>
      <c r="AY461" s="270" t="s">
        <v>141</v>
      </c>
    </row>
    <row r="462" s="14" customFormat="1">
      <c r="A462" s="14"/>
      <c r="B462" s="271"/>
      <c r="C462" s="272"/>
      <c r="D462" s="261" t="s">
        <v>168</v>
      </c>
      <c r="E462" s="273" t="s">
        <v>1</v>
      </c>
      <c r="F462" s="274" t="s">
        <v>169</v>
      </c>
      <c r="G462" s="272"/>
      <c r="H462" s="275">
        <v>3</v>
      </c>
      <c r="I462" s="276"/>
      <c r="J462" s="272"/>
      <c r="K462" s="272"/>
      <c r="L462" s="277"/>
      <c r="M462" s="278"/>
      <c r="N462" s="279"/>
      <c r="O462" s="279"/>
      <c r="P462" s="279"/>
      <c r="Q462" s="279"/>
      <c r="R462" s="279"/>
      <c r="S462" s="279"/>
      <c r="T462" s="28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81" t="s">
        <v>168</v>
      </c>
      <c r="AU462" s="281" t="s">
        <v>83</v>
      </c>
      <c r="AV462" s="14" t="s">
        <v>149</v>
      </c>
      <c r="AW462" s="14" t="s">
        <v>30</v>
      </c>
      <c r="AX462" s="14" t="s">
        <v>81</v>
      </c>
      <c r="AY462" s="281" t="s">
        <v>141</v>
      </c>
    </row>
    <row r="463" s="2" customFormat="1" ht="21.75" customHeight="1">
      <c r="A463" s="38"/>
      <c r="B463" s="39"/>
      <c r="C463" s="236" t="s">
        <v>956</v>
      </c>
      <c r="D463" s="236" t="s">
        <v>144</v>
      </c>
      <c r="E463" s="237" t="s">
        <v>957</v>
      </c>
      <c r="F463" s="238" t="s">
        <v>958</v>
      </c>
      <c r="G463" s="239" t="s">
        <v>177</v>
      </c>
      <c r="H463" s="240">
        <v>54.901000000000003</v>
      </c>
      <c r="I463" s="241"/>
      <c r="J463" s="242">
        <f>ROUND(I463*H463,2)</f>
        <v>0</v>
      </c>
      <c r="K463" s="238" t="s">
        <v>1</v>
      </c>
      <c r="L463" s="44"/>
      <c r="M463" s="243" t="s">
        <v>1</v>
      </c>
      <c r="N463" s="244" t="s">
        <v>40</v>
      </c>
      <c r="O463" s="92"/>
      <c r="P463" s="245">
        <f>O463*H463</f>
        <v>0</v>
      </c>
      <c r="Q463" s="245">
        <v>0</v>
      </c>
      <c r="R463" s="245">
        <f>Q463*H463</f>
        <v>0</v>
      </c>
      <c r="S463" s="245">
        <v>0</v>
      </c>
      <c r="T463" s="24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47" t="s">
        <v>214</v>
      </c>
      <c r="AT463" s="247" t="s">
        <v>144</v>
      </c>
      <c r="AU463" s="247" t="s">
        <v>83</v>
      </c>
      <c r="AY463" s="17" t="s">
        <v>141</v>
      </c>
      <c r="BE463" s="248">
        <f>IF(N463="základní",J463,0)</f>
        <v>0</v>
      </c>
      <c r="BF463" s="248">
        <f>IF(N463="snížená",J463,0)</f>
        <v>0</v>
      </c>
      <c r="BG463" s="248">
        <f>IF(N463="zákl. přenesená",J463,0)</f>
        <v>0</v>
      </c>
      <c r="BH463" s="248">
        <f>IF(N463="sníž. přenesená",J463,0)</f>
        <v>0</v>
      </c>
      <c r="BI463" s="248">
        <f>IF(N463="nulová",J463,0)</f>
        <v>0</v>
      </c>
      <c r="BJ463" s="17" t="s">
        <v>149</v>
      </c>
      <c r="BK463" s="248">
        <f>ROUND(I463*H463,2)</f>
        <v>0</v>
      </c>
      <c r="BL463" s="17" t="s">
        <v>214</v>
      </c>
      <c r="BM463" s="247" t="s">
        <v>959</v>
      </c>
    </row>
    <row r="464" s="2" customFormat="1" ht="33" customHeight="1">
      <c r="A464" s="38"/>
      <c r="B464" s="39"/>
      <c r="C464" s="236" t="s">
        <v>960</v>
      </c>
      <c r="D464" s="236" t="s">
        <v>144</v>
      </c>
      <c r="E464" s="237" t="s">
        <v>961</v>
      </c>
      <c r="F464" s="238" t="s">
        <v>962</v>
      </c>
      <c r="G464" s="239" t="s">
        <v>177</v>
      </c>
      <c r="H464" s="240">
        <v>54.901000000000003</v>
      </c>
      <c r="I464" s="241"/>
      <c r="J464" s="242">
        <f>ROUND(I464*H464,2)</f>
        <v>0</v>
      </c>
      <c r="K464" s="238" t="s">
        <v>148</v>
      </c>
      <c r="L464" s="44"/>
      <c r="M464" s="243" t="s">
        <v>1</v>
      </c>
      <c r="N464" s="244" t="s">
        <v>40</v>
      </c>
      <c r="O464" s="92"/>
      <c r="P464" s="245">
        <f>O464*H464</f>
        <v>0</v>
      </c>
      <c r="Q464" s="245">
        <v>0.00445</v>
      </c>
      <c r="R464" s="245">
        <f>Q464*H464</f>
        <v>0.24430945000000001</v>
      </c>
      <c r="S464" s="245">
        <v>0</v>
      </c>
      <c r="T464" s="24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47" t="s">
        <v>214</v>
      </c>
      <c r="AT464" s="247" t="s">
        <v>144</v>
      </c>
      <c r="AU464" s="247" t="s">
        <v>83</v>
      </c>
      <c r="AY464" s="17" t="s">
        <v>141</v>
      </c>
      <c r="BE464" s="248">
        <f>IF(N464="základní",J464,0)</f>
        <v>0</v>
      </c>
      <c r="BF464" s="248">
        <f>IF(N464="snížená",J464,0)</f>
        <v>0</v>
      </c>
      <c r="BG464" s="248">
        <f>IF(N464="zákl. přenesená",J464,0)</f>
        <v>0</v>
      </c>
      <c r="BH464" s="248">
        <f>IF(N464="sníž. přenesená",J464,0)</f>
        <v>0</v>
      </c>
      <c r="BI464" s="248">
        <f>IF(N464="nulová",J464,0)</f>
        <v>0</v>
      </c>
      <c r="BJ464" s="17" t="s">
        <v>149</v>
      </c>
      <c r="BK464" s="248">
        <f>ROUND(I464*H464,2)</f>
        <v>0</v>
      </c>
      <c r="BL464" s="17" t="s">
        <v>214</v>
      </c>
      <c r="BM464" s="247" t="s">
        <v>963</v>
      </c>
    </row>
    <row r="465" s="2" customFormat="1" ht="21.75" customHeight="1">
      <c r="A465" s="38"/>
      <c r="B465" s="39"/>
      <c r="C465" s="236" t="s">
        <v>964</v>
      </c>
      <c r="D465" s="236" t="s">
        <v>144</v>
      </c>
      <c r="E465" s="237" t="s">
        <v>965</v>
      </c>
      <c r="F465" s="238" t="s">
        <v>966</v>
      </c>
      <c r="G465" s="239" t="s">
        <v>177</v>
      </c>
      <c r="H465" s="240">
        <v>51.505000000000003</v>
      </c>
      <c r="I465" s="241"/>
      <c r="J465" s="242">
        <f>ROUND(I465*H465,2)</f>
        <v>0</v>
      </c>
      <c r="K465" s="238" t="s">
        <v>148</v>
      </c>
      <c r="L465" s="44"/>
      <c r="M465" s="243" t="s">
        <v>1</v>
      </c>
      <c r="N465" s="244" t="s">
        <v>40</v>
      </c>
      <c r="O465" s="92"/>
      <c r="P465" s="245">
        <f>O465*H465</f>
        <v>0</v>
      </c>
      <c r="Q465" s="245">
        <v>0</v>
      </c>
      <c r="R465" s="245">
        <f>Q465*H465</f>
        <v>0</v>
      </c>
      <c r="S465" s="245">
        <v>0</v>
      </c>
      <c r="T465" s="24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47" t="s">
        <v>214</v>
      </c>
      <c r="AT465" s="247" t="s">
        <v>144</v>
      </c>
      <c r="AU465" s="247" t="s">
        <v>83</v>
      </c>
      <c r="AY465" s="17" t="s">
        <v>141</v>
      </c>
      <c r="BE465" s="248">
        <f>IF(N465="základní",J465,0)</f>
        <v>0</v>
      </c>
      <c r="BF465" s="248">
        <f>IF(N465="snížená",J465,0)</f>
        <v>0</v>
      </c>
      <c r="BG465" s="248">
        <f>IF(N465="zákl. přenesená",J465,0)</f>
        <v>0</v>
      </c>
      <c r="BH465" s="248">
        <f>IF(N465="sníž. přenesená",J465,0)</f>
        <v>0</v>
      </c>
      <c r="BI465" s="248">
        <f>IF(N465="nulová",J465,0)</f>
        <v>0</v>
      </c>
      <c r="BJ465" s="17" t="s">
        <v>149</v>
      </c>
      <c r="BK465" s="248">
        <f>ROUND(I465*H465,2)</f>
        <v>0</v>
      </c>
      <c r="BL465" s="17" t="s">
        <v>214</v>
      </c>
      <c r="BM465" s="247" t="s">
        <v>967</v>
      </c>
    </row>
    <row r="466" s="2" customFormat="1" ht="21.75" customHeight="1">
      <c r="A466" s="38"/>
      <c r="B466" s="39"/>
      <c r="C466" s="236" t="s">
        <v>968</v>
      </c>
      <c r="D466" s="236" t="s">
        <v>144</v>
      </c>
      <c r="E466" s="237" t="s">
        <v>969</v>
      </c>
      <c r="F466" s="238" t="s">
        <v>970</v>
      </c>
      <c r="G466" s="239" t="s">
        <v>177</v>
      </c>
      <c r="H466" s="240">
        <v>26.550000000000001</v>
      </c>
      <c r="I466" s="241"/>
      <c r="J466" s="242">
        <f>ROUND(I466*H466,2)</f>
        <v>0</v>
      </c>
      <c r="K466" s="238" t="s">
        <v>148</v>
      </c>
      <c r="L466" s="44"/>
      <c r="M466" s="243" t="s">
        <v>1</v>
      </c>
      <c r="N466" s="244" t="s">
        <v>40</v>
      </c>
      <c r="O466" s="92"/>
      <c r="P466" s="245">
        <f>O466*H466</f>
        <v>0</v>
      </c>
      <c r="Q466" s="245">
        <v>0.0043699999999999998</v>
      </c>
      <c r="R466" s="245">
        <f>Q466*H466</f>
        <v>0.1160235</v>
      </c>
      <c r="S466" s="245">
        <v>0</v>
      </c>
      <c r="T466" s="24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47" t="s">
        <v>214</v>
      </c>
      <c r="AT466" s="247" t="s">
        <v>144</v>
      </c>
      <c r="AU466" s="247" t="s">
        <v>83</v>
      </c>
      <c r="AY466" s="17" t="s">
        <v>141</v>
      </c>
      <c r="BE466" s="248">
        <f>IF(N466="základní",J466,0)</f>
        <v>0</v>
      </c>
      <c r="BF466" s="248">
        <f>IF(N466="snížená",J466,0)</f>
        <v>0</v>
      </c>
      <c r="BG466" s="248">
        <f>IF(N466="zákl. přenesená",J466,0)</f>
        <v>0</v>
      </c>
      <c r="BH466" s="248">
        <f>IF(N466="sníž. přenesená",J466,0)</f>
        <v>0</v>
      </c>
      <c r="BI466" s="248">
        <f>IF(N466="nulová",J466,0)</f>
        <v>0</v>
      </c>
      <c r="BJ466" s="17" t="s">
        <v>149</v>
      </c>
      <c r="BK466" s="248">
        <f>ROUND(I466*H466,2)</f>
        <v>0</v>
      </c>
      <c r="BL466" s="17" t="s">
        <v>214</v>
      </c>
      <c r="BM466" s="247" t="s">
        <v>971</v>
      </c>
    </row>
    <row r="467" s="2" customFormat="1" ht="21.75" customHeight="1">
      <c r="A467" s="38"/>
      <c r="B467" s="39"/>
      <c r="C467" s="236" t="s">
        <v>972</v>
      </c>
      <c r="D467" s="236" t="s">
        <v>144</v>
      </c>
      <c r="E467" s="237" t="s">
        <v>973</v>
      </c>
      <c r="F467" s="238" t="s">
        <v>974</v>
      </c>
      <c r="G467" s="239" t="s">
        <v>177</v>
      </c>
      <c r="H467" s="240">
        <v>68.310000000000002</v>
      </c>
      <c r="I467" s="241"/>
      <c r="J467" s="242">
        <f>ROUND(I467*H467,2)</f>
        <v>0</v>
      </c>
      <c r="K467" s="238" t="s">
        <v>148</v>
      </c>
      <c r="L467" s="44"/>
      <c r="M467" s="243" t="s">
        <v>1</v>
      </c>
      <c r="N467" s="244" t="s">
        <v>40</v>
      </c>
      <c r="O467" s="92"/>
      <c r="P467" s="245">
        <f>O467*H467</f>
        <v>0</v>
      </c>
      <c r="Q467" s="245">
        <v>0.0043400000000000001</v>
      </c>
      <c r="R467" s="245">
        <f>Q467*H467</f>
        <v>0.29646539999999999</v>
      </c>
      <c r="S467" s="245">
        <v>0</v>
      </c>
      <c r="T467" s="24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47" t="s">
        <v>214</v>
      </c>
      <c r="AT467" s="247" t="s">
        <v>144</v>
      </c>
      <c r="AU467" s="247" t="s">
        <v>83</v>
      </c>
      <c r="AY467" s="17" t="s">
        <v>141</v>
      </c>
      <c r="BE467" s="248">
        <f>IF(N467="základní",J467,0)</f>
        <v>0</v>
      </c>
      <c r="BF467" s="248">
        <f>IF(N467="snížená",J467,0)</f>
        <v>0</v>
      </c>
      <c r="BG467" s="248">
        <f>IF(N467="zákl. přenesená",J467,0)</f>
        <v>0</v>
      </c>
      <c r="BH467" s="248">
        <f>IF(N467="sníž. přenesená",J467,0)</f>
        <v>0</v>
      </c>
      <c r="BI467" s="248">
        <f>IF(N467="nulová",J467,0)</f>
        <v>0</v>
      </c>
      <c r="BJ467" s="17" t="s">
        <v>149</v>
      </c>
      <c r="BK467" s="248">
        <f>ROUND(I467*H467,2)</f>
        <v>0</v>
      </c>
      <c r="BL467" s="17" t="s">
        <v>214</v>
      </c>
      <c r="BM467" s="247" t="s">
        <v>975</v>
      </c>
    </row>
    <row r="468" s="2" customFormat="1" ht="21.75" customHeight="1">
      <c r="A468" s="38"/>
      <c r="B468" s="39"/>
      <c r="C468" s="236" t="s">
        <v>976</v>
      </c>
      <c r="D468" s="236" t="s">
        <v>144</v>
      </c>
      <c r="E468" s="237" t="s">
        <v>977</v>
      </c>
      <c r="F468" s="238" t="s">
        <v>978</v>
      </c>
      <c r="G468" s="239" t="s">
        <v>177</v>
      </c>
      <c r="H468" s="240">
        <v>70.927999999999997</v>
      </c>
      <c r="I468" s="241"/>
      <c r="J468" s="242">
        <f>ROUND(I468*H468,2)</f>
        <v>0</v>
      </c>
      <c r="K468" s="238" t="s">
        <v>148</v>
      </c>
      <c r="L468" s="44"/>
      <c r="M468" s="243" t="s">
        <v>1</v>
      </c>
      <c r="N468" s="244" t="s">
        <v>40</v>
      </c>
      <c r="O468" s="92"/>
      <c r="P468" s="245">
        <f>O468*H468</f>
        <v>0</v>
      </c>
      <c r="Q468" s="245">
        <v>0.0058100000000000001</v>
      </c>
      <c r="R468" s="245">
        <f>Q468*H468</f>
        <v>0.41209168000000002</v>
      </c>
      <c r="S468" s="245">
        <v>0</v>
      </c>
      <c r="T468" s="246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47" t="s">
        <v>214</v>
      </c>
      <c r="AT468" s="247" t="s">
        <v>144</v>
      </c>
      <c r="AU468" s="247" t="s">
        <v>83</v>
      </c>
      <c r="AY468" s="17" t="s">
        <v>141</v>
      </c>
      <c r="BE468" s="248">
        <f>IF(N468="základní",J468,0)</f>
        <v>0</v>
      </c>
      <c r="BF468" s="248">
        <f>IF(N468="snížená",J468,0)</f>
        <v>0</v>
      </c>
      <c r="BG468" s="248">
        <f>IF(N468="zákl. přenesená",J468,0)</f>
        <v>0</v>
      </c>
      <c r="BH468" s="248">
        <f>IF(N468="sníž. přenesená",J468,0)</f>
        <v>0</v>
      </c>
      <c r="BI468" s="248">
        <f>IF(N468="nulová",J468,0)</f>
        <v>0</v>
      </c>
      <c r="BJ468" s="17" t="s">
        <v>149</v>
      </c>
      <c r="BK468" s="248">
        <f>ROUND(I468*H468,2)</f>
        <v>0</v>
      </c>
      <c r="BL468" s="17" t="s">
        <v>214</v>
      </c>
      <c r="BM468" s="247" t="s">
        <v>979</v>
      </c>
    </row>
    <row r="469" s="2" customFormat="1" ht="21.75" customHeight="1">
      <c r="A469" s="38"/>
      <c r="B469" s="39"/>
      <c r="C469" s="236" t="s">
        <v>980</v>
      </c>
      <c r="D469" s="236" t="s">
        <v>144</v>
      </c>
      <c r="E469" s="237" t="s">
        <v>981</v>
      </c>
      <c r="F469" s="238" t="s">
        <v>982</v>
      </c>
      <c r="G469" s="239" t="s">
        <v>177</v>
      </c>
      <c r="H469" s="240">
        <v>19.305</v>
      </c>
      <c r="I469" s="241"/>
      <c r="J469" s="242">
        <f>ROUND(I469*H469,2)</f>
        <v>0</v>
      </c>
      <c r="K469" s="238" t="s">
        <v>148</v>
      </c>
      <c r="L469" s="44"/>
      <c r="M469" s="243" t="s">
        <v>1</v>
      </c>
      <c r="N469" s="244" t="s">
        <v>40</v>
      </c>
      <c r="O469" s="92"/>
      <c r="P469" s="245">
        <f>O469*H469</f>
        <v>0</v>
      </c>
      <c r="Q469" s="245">
        <v>0.0021800000000000001</v>
      </c>
      <c r="R469" s="245">
        <f>Q469*H469</f>
        <v>0.042084900000000001</v>
      </c>
      <c r="S469" s="245">
        <v>0</v>
      </c>
      <c r="T469" s="24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47" t="s">
        <v>214</v>
      </c>
      <c r="AT469" s="247" t="s">
        <v>144</v>
      </c>
      <c r="AU469" s="247" t="s">
        <v>83</v>
      </c>
      <c r="AY469" s="17" t="s">
        <v>141</v>
      </c>
      <c r="BE469" s="248">
        <f>IF(N469="základní",J469,0)</f>
        <v>0</v>
      </c>
      <c r="BF469" s="248">
        <f>IF(N469="snížená",J469,0)</f>
        <v>0</v>
      </c>
      <c r="BG469" s="248">
        <f>IF(N469="zákl. přenesená",J469,0)</f>
        <v>0</v>
      </c>
      <c r="BH469" s="248">
        <f>IF(N469="sníž. přenesená",J469,0)</f>
        <v>0</v>
      </c>
      <c r="BI469" s="248">
        <f>IF(N469="nulová",J469,0)</f>
        <v>0</v>
      </c>
      <c r="BJ469" s="17" t="s">
        <v>149</v>
      </c>
      <c r="BK469" s="248">
        <f>ROUND(I469*H469,2)</f>
        <v>0</v>
      </c>
      <c r="BL469" s="17" t="s">
        <v>214</v>
      </c>
      <c r="BM469" s="247" t="s">
        <v>983</v>
      </c>
    </row>
    <row r="470" s="2" customFormat="1" ht="21.75" customHeight="1">
      <c r="A470" s="38"/>
      <c r="B470" s="39"/>
      <c r="C470" s="236" t="s">
        <v>984</v>
      </c>
      <c r="D470" s="236" t="s">
        <v>144</v>
      </c>
      <c r="E470" s="237" t="s">
        <v>985</v>
      </c>
      <c r="F470" s="238" t="s">
        <v>986</v>
      </c>
      <c r="G470" s="239" t="s">
        <v>177</v>
      </c>
      <c r="H470" s="240">
        <v>107.8</v>
      </c>
      <c r="I470" s="241"/>
      <c r="J470" s="242">
        <f>ROUND(I470*H470,2)</f>
        <v>0</v>
      </c>
      <c r="K470" s="238" t="s">
        <v>148</v>
      </c>
      <c r="L470" s="44"/>
      <c r="M470" s="243" t="s">
        <v>1</v>
      </c>
      <c r="N470" s="244" t="s">
        <v>40</v>
      </c>
      <c r="O470" s="92"/>
      <c r="P470" s="245">
        <f>O470*H470</f>
        <v>0</v>
      </c>
      <c r="Q470" s="245">
        <v>0.00347</v>
      </c>
      <c r="R470" s="245">
        <f>Q470*H470</f>
        <v>0.37406600000000001</v>
      </c>
      <c r="S470" s="245">
        <v>0</v>
      </c>
      <c r="T470" s="24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47" t="s">
        <v>214</v>
      </c>
      <c r="AT470" s="247" t="s">
        <v>144</v>
      </c>
      <c r="AU470" s="247" t="s">
        <v>83</v>
      </c>
      <c r="AY470" s="17" t="s">
        <v>141</v>
      </c>
      <c r="BE470" s="248">
        <f>IF(N470="základní",J470,0)</f>
        <v>0</v>
      </c>
      <c r="BF470" s="248">
        <f>IF(N470="snížená",J470,0)</f>
        <v>0</v>
      </c>
      <c r="BG470" s="248">
        <f>IF(N470="zákl. přenesená",J470,0)</f>
        <v>0</v>
      </c>
      <c r="BH470" s="248">
        <f>IF(N470="sníž. přenesená",J470,0)</f>
        <v>0</v>
      </c>
      <c r="BI470" s="248">
        <f>IF(N470="nulová",J470,0)</f>
        <v>0</v>
      </c>
      <c r="BJ470" s="17" t="s">
        <v>149</v>
      </c>
      <c r="BK470" s="248">
        <f>ROUND(I470*H470,2)</f>
        <v>0</v>
      </c>
      <c r="BL470" s="17" t="s">
        <v>214</v>
      </c>
      <c r="BM470" s="247" t="s">
        <v>987</v>
      </c>
    </row>
    <row r="471" s="2" customFormat="1" ht="21.75" customHeight="1">
      <c r="A471" s="38"/>
      <c r="B471" s="39"/>
      <c r="C471" s="236" t="s">
        <v>988</v>
      </c>
      <c r="D471" s="236" t="s">
        <v>144</v>
      </c>
      <c r="E471" s="237" t="s">
        <v>989</v>
      </c>
      <c r="F471" s="238" t="s">
        <v>990</v>
      </c>
      <c r="G471" s="239" t="s">
        <v>177</v>
      </c>
      <c r="H471" s="240">
        <v>108.50400000000001</v>
      </c>
      <c r="I471" s="241"/>
      <c r="J471" s="242">
        <f>ROUND(I471*H471,2)</f>
        <v>0</v>
      </c>
      <c r="K471" s="238" t="s">
        <v>148</v>
      </c>
      <c r="L471" s="44"/>
      <c r="M471" s="243" t="s">
        <v>1</v>
      </c>
      <c r="N471" s="244" t="s">
        <v>40</v>
      </c>
      <c r="O471" s="92"/>
      <c r="P471" s="245">
        <f>O471*H471</f>
        <v>0</v>
      </c>
      <c r="Q471" s="245">
        <v>0.0035799999999999998</v>
      </c>
      <c r="R471" s="245">
        <f>Q471*H471</f>
        <v>0.38844432000000001</v>
      </c>
      <c r="S471" s="245">
        <v>0</v>
      </c>
      <c r="T471" s="24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47" t="s">
        <v>214</v>
      </c>
      <c r="AT471" s="247" t="s">
        <v>144</v>
      </c>
      <c r="AU471" s="247" t="s">
        <v>83</v>
      </c>
      <c r="AY471" s="17" t="s">
        <v>141</v>
      </c>
      <c r="BE471" s="248">
        <f>IF(N471="základní",J471,0)</f>
        <v>0</v>
      </c>
      <c r="BF471" s="248">
        <f>IF(N471="snížená",J471,0)</f>
        <v>0</v>
      </c>
      <c r="BG471" s="248">
        <f>IF(N471="zákl. přenesená",J471,0)</f>
        <v>0</v>
      </c>
      <c r="BH471" s="248">
        <f>IF(N471="sníž. přenesená",J471,0)</f>
        <v>0</v>
      </c>
      <c r="BI471" s="248">
        <f>IF(N471="nulová",J471,0)</f>
        <v>0</v>
      </c>
      <c r="BJ471" s="17" t="s">
        <v>149</v>
      </c>
      <c r="BK471" s="248">
        <f>ROUND(I471*H471,2)</f>
        <v>0</v>
      </c>
      <c r="BL471" s="17" t="s">
        <v>214</v>
      </c>
      <c r="BM471" s="247" t="s">
        <v>991</v>
      </c>
    </row>
    <row r="472" s="2" customFormat="1" ht="21.75" customHeight="1">
      <c r="A472" s="38"/>
      <c r="B472" s="39"/>
      <c r="C472" s="236" t="s">
        <v>992</v>
      </c>
      <c r="D472" s="236" t="s">
        <v>144</v>
      </c>
      <c r="E472" s="237" t="s">
        <v>993</v>
      </c>
      <c r="F472" s="238" t="s">
        <v>994</v>
      </c>
      <c r="G472" s="239" t="s">
        <v>165</v>
      </c>
      <c r="H472" s="240">
        <v>3</v>
      </c>
      <c r="I472" s="241"/>
      <c r="J472" s="242">
        <f>ROUND(I472*H472,2)</f>
        <v>0</v>
      </c>
      <c r="K472" s="238" t="s">
        <v>148</v>
      </c>
      <c r="L472" s="44"/>
      <c r="M472" s="243" t="s">
        <v>1</v>
      </c>
      <c r="N472" s="244" t="s">
        <v>40</v>
      </c>
      <c r="O472" s="92"/>
      <c r="P472" s="245">
        <f>O472*H472</f>
        <v>0</v>
      </c>
      <c r="Q472" s="245">
        <v>0.0036600000000000001</v>
      </c>
      <c r="R472" s="245">
        <f>Q472*H472</f>
        <v>0.01098</v>
      </c>
      <c r="S472" s="245">
        <v>0</v>
      </c>
      <c r="T472" s="24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47" t="s">
        <v>214</v>
      </c>
      <c r="AT472" s="247" t="s">
        <v>144</v>
      </c>
      <c r="AU472" s="247" t="s">
        <v>83</v>
      </c>
      <c r="AY472" s="17" t="s">
        <v>141</v>
      </c>
      <c r="BE472" s="248">
        <f>IF(N472="základní",J472,0)</f>
        <v>0</v>
      </c>
      <c r="BF472" s="248">
        <f>IF(N472="snížená",J472,0)</f>
        <v>0</v>
      </c>
      <c r="BG472" s="248">
        <f>IF(N472="zákl. přenesená",J472,0)</f>
        <v>0</v>
      </c>
      <c r="BH472" s="248">
        <f>IF(N472="sníž. přenesená",J472,0)</f>
        <v>0</v>
      </c>
      <c r="BI472" s="248">
        <f>IF(N472="nulová",J472,0)</f>
        <v>0</v>
      </c>
      <c r="BJ472" s="17" t="s">
        <v>149</v>
      </c>
      <c r="BK472" s="248">
        <f>ROUND(I472*H472,2)</f>
        <v>0</v>
      </c>
      <c r="BL472" s="17" t="s">
        <v>214</v>
      </c>
      <c r="BM472" s="247" t="s">
        <v>995</v>
      </c>
    </row>
    <row r="473" s="2" customFormat="1" ht="21.75" customHeight="1">
      <c r="A473" s="38"/>
      <c r="B473" s="39"/>
      <c r="C473" s="236" t="s">
        <v>996</v>
      </c>
      <c r="D473" s="236" t="s">
        <v>144</v>
      </c>
      <c r="E473" s="237" t="s">
        <v>997</v>
      </c>
      <c r="F473" s="238" t="s">
        <v>998</v>
      </c>
      <c r="G473" s="239" t="s">
        <v>177</v>
      </c>
      <c r="H473" s="240">
        <v>222.07900000000001</v>
      </c>
      <c r="I473" s="241"/>
      <c r="J473" s="242">
        <f>ROUND(I473*H473,2)</f>
        <v>0</v>
      </c>
      <c r="K473" s="238" t="s">
        <v>148</v>
      </c>
      <c r="L473" s="44"/>
      <c r="M473" s="243" t="s">
        <v>1</v>
      </c>
      <c r="N473" s="244" t="s">
        <v>40</v>
      </c>
      <c r="O473" s="92"/>
      <c r="P473" s="245">
        <f>O473*H473</f>
        <v>0</v>
      </c>
      <c r="Q473" s="245">
        <v>0.0022000000000000001</v>
      </c>
      <c r="R473" s="245">
        <f>Q473*H473</f>
        <v>0.48857380000000006</v>
      </c>
      <c r="S473" s="245">
        <v>0</v>
      </c>
      <c r="T473" s="24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47" t="s">
        <v>214</v>
      </c>
      <c r="AT473" s="247" t="s">
        <v>144</v>
      </c>
      <c r="AU473" s="247" t="s">
        <v>83</v>
      </c>
      <c r="AY473" s="17" t="s">
        <v>141</v>
      </c>
      <c r="BE473" s="248">
        <f>IF(N473="základní",J473,0)</f>
        <v>0</v>
      </c>
      <c r="BF473" s="248">
        <f>IF(N473="snížená",J473,0)</f>
        <v>0</v>
      </c>
      <c r="BG473" s="248">
        <f>IF(N473="zákl. přenesená",J473,0)</f>
        <v>0</v>
      </c>
      <c r="BH473" s="248">
        <f>IF(N473="sníž. přenesená",J473,0)</f>
        <v>0</v>
      </c>
      <c r="BI473" s="248">
        <f>IF(N473="nulová",J473,0)</f>
        <v>0</v>
      </c>
      <c r="BJ473" s="17" t="s">
        <v>149</v>
      </c>
      <c r="BK473" s="248">
        <f>ROUND(I473*H473,2)</f>
        <v>0</v>
      </c>
      <c r="BL473" s="17" t="s">
        <v>214</v>
      </c>
      <c r="BM473" s="247" t="s">
        <v>999</v>
      </c>
    </row>
    <row r="474" s="2" customFormat="1" ht="21.75" customHeight="1">
      <c r="A474" s="38"/>
      <c r="B474" s="39"/>
      <c r="C474" s="236" t="s">
        <v>1000</v>
      </c>
      <c r="D474" s="236" t="s">
        <v>144</v>
      </c>
      <c r="E474" s="237" t="s">
        <v>1001</v>
      </c>
      <c r="F474" s="238" t="s">
        <v>1002</v>
      </c>
      <c r="G474" s="239" t="s">
        <v>177</v>
      </c>
      <c r="H474" s="240">
        <v>38.829999999999998</v>
      </c>
      <c r="I474" s="241"/>
      <c r="J474" s="242">
        <f>ROUND(I474*H474,2)</f>
        <v>0</v>
      </c>
      <c r="K474" s="238" t="s">
        <v>148</v>
      </c>
      <c r="L474" s="44"/>
      <c r="M474" s="243" t="s">
        <v>1</v>
      </c>
      <c r="N474" s="244" t="s">
        <v>40</v>
      </c>
      <c r="O474" s="92"/>
      <c r="P474" s="245">
        <f>O474*H474</f>
        <v>0</v>
      </c>
      <c r="Q474" s="245">
        <v>0.0028900000000000002</v>
      </c>
      <c r="R474" s="245">
        <f>Q474*H474</f>
        <v>0.11221870000000001</v>
      </c>
      <c r="S474" s="245">
        <v>0</v>
      </c>
      <c r="T474" s="24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47" t="s">
        <v>214</v>
      </c>
      <c r="AT474" s="247" t="s">
        <v>144</v>
      </c>
      <c r="AU474" s="247" t="s">
        <v>83</v>
      </c>
      <c r="AY474" s="17" t="s">
        <v>141</v>
      </c>
      <c r="BE474" s="248">
        <f>IF(N474="základní",J474,0)</f>
        <v>0</v>
      </c>
      <c r="BF474" s="248">
        <f>IF(N474="snížená",J474,0)</f>
        <v>0</v>
      </c>
      <c r="BG474" s="248">
        <f>IF(N474="zákl. přenesená",J474,0)</f>
        <v>0</v>
      </c>
      <c r="BH474" s="248">
        <f>IF(N474="sníž. přenesená",J474,0)</f>
        <v>0</v>
      </c>
      <c r="BI474" s="248">
        <f>IF(N474="nulová",J474,0)</f>
        <v>0</v>
      </c>
      <c r="BJ474" s="17" t="s">
        <v>149</v>
      </c>
      <c r="BK474" s="248">
        <f>ROUND(I474*H474,2)</f>
        <v>0</v>
      </c>
      <c r="BL474" s="17" t="s">
        <v>214</v>
      </c>
      <c r="BM474" s="247" t="s">
        <v>1003</v>
      </c>
    </row>
    <row r="475" s="2" customFormat="1" ht="21.75" customHeight="1">
      <c r="A475" s="38"/>
      <c r="B475" s="39"/>
      <c r="C475" s="236" t="s">
        <v>1004</v>
      </c>
      <c r="D475" s="236" t="s">
        <v>144</v>
      </c>
      <c r="E475" s="237" t="s">
        <v>1005</v>
      </c>
      <c r="F475" s="238" t="s">
        <v>1006</v>
      </c>
      <c r="G475" s="239" t="s">
        <v>177</v>
      </c>
      <c r="H475" s="240">
        <v>3.6299999999999999</v>
      </c>
      <c r="I475" s="241"/>
      <c r="J475" s="242">
        <f>ROUND(I475*H475,2)</f>
        <v>0</v>
      </c>
      <c r="K475" s="238" t="s">
        <v>148</v>
      </c>
      <c r="L475" s="44"/>
      <c r="M475" s="243" t="s">
        <v>1</v>
      </c>
      <c r="N475" s="244" t="s">
        <v>40</v>
      </c>
      <c r="O475" s="92"/>
      <c r="P475" s="245">
        <f>O475*H475</f>
        <v>0</v>
      </c>
      <c r="Q475" s="245">
        <v>0.0035000000000000001</v>
      </c>
      <c r="R475" s="245">
        <f>Q475*H475</f>
        <v>0.012704999999999999</v>
      </c>
      <c r="S475" s="245">
        <v>0</v>
      </c>
      <c r="T475" s="24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47" t="s">
        <v>214</v>
      </c>
      <c r="AT475" s="247" t="s">
        <v>144</v>
      </c>
      <c r="AU475" s="247" t="s">
        <v>83</v>
      </c>
      <c r="AY475" s="17" t="s">
        <v>141</v>
      </c>
      <c r="BE475" s="248">
        <f>IF(N475="základní",J475,0)</f>
        <v>0</v>
      </c>
      <c r="BF475" s="248">
        <f>IF(N475="snížená",J475,0)</f>
        <v>0</v>
      </c>
      <c r="BG475" s="248">
        <f>IF(N475="zákl. přenesená",J475,0)</f>
        <v>0</v>
      </c>
      <c r="BH475" s="248">
        <f>IF(N475="sníž. přenesená",J475,0)</f>
        <v>0</v>
      </c>
      <c r="BI475" s="248">
        <f>IF(N475="nulová",J475,0)</f>
        <v>0</v>
      </c>
      <c r="BJ475" s="17" t="s">
        <v>149</v>
      </c>
      <c r="BK475" s="248">
        <f>ROUND(I475*H475,2)</f>
        <v>0</v>
      </c>
      <c r="BL475" s="17" t="s">
        <v>214</v>
      </c>
      <c r="BM475" s="247" t="s">
        <v>1007</v>
      </c>
    </row>
    <row r="476" s="2" customFormat="1" ht="21.75" customHeight="1">
      <c r="A476" s="38"/>
      <c r="B476" s="39"/>
      <c r="C476" s="236" t="s">
        <v>1008</v>
      </c>
      <c r="D476" s="236" t="s">
        <v>144</v>
      </c>
      <c r="E476" s="237" t="s">
        <v>1009</v>
      </c>
      <c r="F476" s="238" t="s">
        <v>1010</v>
      </c>
      <c r="G476" s="239" t="s">
        <v>177</v>
      </c>
      <c r="H476" s="240">
        <v>34.155000000000001</v>
      </c>
      <c r="I476" s="241"/>
      <c r="J476" s="242">
        <f>ROUND(I476*H476,2)</f>
        <v>0</v>
      </c>
      <c r="K476" s="238" t="s">
        <v>148</v>
      </c>
      <c r="L476" s="44"/>
      <c r="M476" s="243" t="s">
        <v>1</v>
      </c>
      <c r="N476" s="244" t="s">
        <v>40</v>
      </c>
      <c r="O476" s="92"/>
      <c r="P476" s="245">
        <f>O476*H476</f>
        <v>0</v>
      </c>
      <c r="Q476" s="245">
        <v>0.0028900000000000002</v>
      </c>
      <c r="R476" s="245">
        <f>Q476*H476</f>
        <v>0.098707950000000017</v>
      </c>
      <c r="S476" s="245">
        <v>0</v>
      </c>
      <c r="T476" s="24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47" t="s">
        <v>214</v>
      </c>
      <c r="AT476" s="247" t="s">
        <v>144</v>
      </c>
      <c r="AU476" s="247" t="s">
        <v>83</v>
      </c>
      <c r="AY476" s="17" t="s">
        <v>141</v>
      </c>
      <c r="BE476" s="248">
        <f>IF(N476="základní",J476,0)</f>
        <v>0</v>
      </c>
      <c r="BF476" s="248">
        <f>IF(N476="snížená",J476,0)</f>
        <v>0</v>
      </c>
      <c r="BG476" s="248">
        <f>IF(N476="zákl. přenesená",J476,0)</f>
        <v>0</v>
      </c>
      <c r="BH476" s="248">
        <f>IF(N476="sníž. přenesená",J476,0)</f>
        <v>0</v>
      </c>
      <c r="BI476" s="248">
        <f>IF(N476="nulová",J476,0)</f>
        <v>0</v>
      </c>
      <c r="BJ476" s="17" t="s">
        <v>149</v>
      </c>
      <c r="BK476" s="248">
        <f>ROUND(I476*H476,2)</f>
        <v>0</v>
      </c>
      <c r="BL476" s="17" t="s">
        <v>214</v>
      </c>
      <c r="BM476" s="247" t="s">
        <v>1011</v>
      </c>
    </row>
    <row r="477" s="2" customFormat="1" ht="21.75" customHeight="1">
      <c r="A477" s="38"/>
      <c r="B477" s="39"/>
      <c r="C477" s="236" t="s">
        <v>1012</v>
      </c>
      <c r="D477" s="236" t="s">
        <v>144</v>
      </c>
      <c r="E477" s="237" t="s">
        <v>1013</v>
      </c>
      <c r="F477" s="238" t="s">
        <v>1014</v>
      </c>
      <c r="G477" s="239" t="s">
        <v>153</v>
      </c>
      <c r="H477" s="240">
        <v>24.199999999999999</v>
      </c>
      <c r="I477" s="241"/>
      <c r="J477" s="242">
        <f>ROUND(I477*H477,2)</f>
        <v>0</v>
      </c>
      <c r="K477" s="238" t="s">
        <v>148</v>
      </c>
      <c r="L477" s="44"/>
      <c r="M477" s="243" t="s">
        <v>1</v>
      </c>
      <c r="N477" s="244" t="s">
        <v>40</v>
      </c>
      <c r="O477" s="92"/>
      <c r="P477" s="245">
        <f>O477*H477</f>
        <v>0</v>
      </c>
      <c r="Q477" s="245">
        <v>0.010789999999999999</v>
      </c>
      <c r="R477" s="245">
        <f>Q477*H477</f>
        <v>0.26111799999999996</v>
      </c>
      <c r="S477" s="245">
        <v>0</v>
      </c>
      <c r="T477" s="24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47" t="s">
        <v>214</v>
      </c>
      <c r="AT477" s="247" t="s">
        <v>144</v>
      </c>
      <c r="AU477" s="247" t="s">
        <v>83</v>
      </c>
      <c r="AY477" s="17" t="s">
        <v>141</v>
      </c>
      <c r="BE477" s="248">
        <f>IF(N477="základní",J477,0)</f>
        <v>0</v>
      </c>
      <c r="BF477" s="248">
        <f>IF(N477="snížená",J477,0)</f>
        <v>0</v>
      </c>
      <c r="BG477" s="248">
        <f>IF(N477="zákl. přenesená",J477,0)</f>
        <v>0</v>
      </c>
      <c r="BH477" s="248">
        <f>IF(N477="sníž. přenesená",J477,0)</f>
        <v>0</v>
      </c>
      <c r="BI477" s="248">
        <f>IF(N477="nulová",J477,0)</f>
        <v>0</v>
      </c>
      <c r="BJ477" s="17" t="s">
        <v>149</v>
      </c>
      <c r="BK477" s="248">
        <f>ROUND(I477*H477,2)</f>
        <v>0</v>
      </c>
      <c r="BL477" s="17" t="s">
        <v>214</v>
      </c>
      <c r="BM477" s="247" t="s">
        <v>1015</v>
      </c>
    </row>
    <row r="478" s="2" customFormat="1" ht="21.75" customHeight="1">
      <c r="A478" s="38"/>
      <c r="B478" s="39"/>
      <c r="C478" s="236" t="s">
        <v>1016</v>
      </c>
      <c r="D478" s="236" t="s">
        <v>144</v>
      </c>
      <c r="E478" s="237" t="s">
        <v>1017</v>
      </c>
      <c r="F478" s="238" t="s">
        <v>1018</v>
      </c>
      <c r="G478" s="239" t="s">
        <v>165</v>
      </c>
      <c r="H478" s="240">
        <v>5</v>
      </c>
      <c r="I478" s="241"/>
      <c r="J478" s="242">
        <f>ROUND(I478*H478,2)</f>
        <v>0</v>
      </c>
      <c r="K478" s="238" t="s">
        <v>148</v>
      </c>
      <c r="L478" s="44"/>
      <c r="M478" s="243" t="s">
        <v>1</v>
      </c>
      <c r="N478" s="244" t="s">
        <v>40</v>
      </c>
      <c r="O478" s="92"/>
      <c r="P478" s="245">
        <f>O478*H478</f>
        <v>0</v>
      </c>
      <c r="Q478" s="245">
        <v>0.0039100000000000003</v>
      </c>
      <c r="R478" s="245">
        <f>Q478*H478</f>
        <v>0.019550000000000001</v>
      </c>
      <c r="S478" s="245">
        <v>0</v>
      </c>
      <c r="T478" s="24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47" t="s">
        <v>214</v>
      </c>
      <c r="AT478" s="247" t="s">
        <v>144</v>
      </c>
      <c r="AU478" s="247" t="s">
        <v>83</v>
      </c>
      <c r="AY478" s="17" t="s">
        <v>141</v>
      </c>
      <c r="BE478" s="248">
        <f>IF(N478="základní",J478,0)</f>
        <v>0</v>
      </c>
      <c r="BF478" s="248">
        <f>IF(N478="snížená",J478,0)</f>
        <v>0</v>
      </c>
      <c r="BG478" s="248">
        <f>IF(N478="zákl. přenesená",J478,0)</f>
        <v>0</v>
      </c>
      <c r="BH478" s="248">
        <f>IF(N478="sníž. přenesená",J478,0)</f>
        <v>0</v>
      </c>
      <c r="BI478" s="248">
        <f>IF(N478="nulová",J478,0)</f>
        <v>0</v>
      </c>
      <c r="BJ478" s="17" t="s">
        <v>149</v>
      </c>
      <c r="BK478" s="248">
        <f>ROUND(I478*H478,2)</f>
        <v>0</v>
      </c>
      <c r="BL478" s="17" t="s">
        <v>214</v>
      </c>
      <c r="BM478" s="247" t="s">
        <v>1019</v>
      </c>
    </row>
    <row r="479" s="2" customFormat="1" ht="21.75" customHeight="1">
      <c r="A479" s="38"/>
      <c r="B479" s="39"/>
      <c r="C479" s="236" t="s">
        <v>1020</v>
      </c>
      <c r="D479" s="236" t="s">
        <v>144</v>
      </c>
      <c r="E479" s="237" t="s">
        <v>1021</v>
      </c>
      <c r="F479" s="238" t="s">
        <v>1022</v>
      </c>
      <c r="G479" s="239" t="s">
        <v>165</v>
      </c>
      <c r="H479" s="240">
        <v>5</v>
      </c>
      <c r="I479" s="241"/>
      <c r="J479" s="242">
        <f>ROUND(I479*H479,2)</f>
        <v>0</v>
      </c>
      <c r="K479" s="238" t="s">
        <v>148</v>
      </c>
      <c r="L479" s="44"/>
      <c r="M479" s="243" t="s">
        <v>1</v>
      </c>
      <c r="N479" s="244" t="s">
        <v>40</v>
      </c>
      <c r="O479" s="92"/>
      <c r="P479" s="245">
        <f>O479*H479</f>
        <v>0</v>
      </c>
      <c r="Q479" s="245">
        <v>0.00044999999999999999</v>
      </c>
      <c r="R479" s="245">
        <f>Q479*H479</f>
        <v>0.0022499999999999998</v>
      </c>
      <c r="S479" s="245">
        <v>0</v>
      </c>
      <c r="T479" s="24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47" t="s">
        <v>214</v>
      </c>
      <c r="AT479" s="247" t="s">
        <v>144</v>
      </c>
      <c r="AU479" s="247" t="s">
        <v>83</v>
      </c>
      <c r="AY479" s="17" t="s">
        <v>141</v>
      </c>
      <c r="BE479" s="248">
        <f>IF(N479="základní",J479,0)</f>
        <v>0</v>
      </c>
      <c r="BF479" s="248">
        <f>IF(N479="snížená",J479,0)</f>
        <v>0</v>
      </c>
      <c r="BG479" s="248">
        <f>IF(N479="zákl. přenesená",J479,0)</f>
        <v>0</v>
      </c>
      <c r="BH479" s="248">
        <f>IF(N479="sníž. přenesená",J479,0)</f>
        <v>0</v>
      </c>
      <c r="BI479" s="248">
        <f>IF(N479="nulová",J479,0)</f>
        <v>0</v>
      </c>
      <c r="BJ479" s="17" t="s">
        <v>149</v>
      </c>
      <c r="BK479" s="248">
        <f>ROUND(I479*H479,2)</f>
        <v>0</v>
      </c>
      <c r="BL479" s="17" t="s">
        <v>214</v>
      </c>
      <c r="BM479" s="247" t="s">
        <v>1023</v>
      </c>
    </row>
    <row r="480" s="2" customFormat="1" ht="21.75" customHeight="1">
      <c r="A480" s="38"/>
      <c r="B480" s="39"/>
      <c r="C480" s="236" t="s">
        <v>1024</v>
      </c>
      <c r="D480" s="236" t="s">
        <v>144</v>
      </c>
      <c r="E480" s="237" t="s">
        <v>1025</v>
      </c>
      <c r="F480" s="238" t="s">
        <v>1026</v>
      </c>
      <c r="G480" s="239" t="s">
        <v>177</v>
      </c>
      <c r="H480" s="240">
        <v>212.27799999999999</v>
      </c>
      <c r="I480" s="241"/>
      <c r="J480" s="242">
        <f>ROUND(I480*H480,2)</f>
        <v>0</v>
      </c>
      <c r="K480" s="238" t="s">
        <v>148</v>
      </c>
      <c r="L480" s="44"/>
      <c r="M480" s="243" t="s">
        <v>1</v>
      </c>
      <c r="N480" s="244" t="s">
        <v>40</v>
      </c>
      <c r="O480" s="92"/>
      <c r="P480" s="245">
        <f>O480*H480</f>
        <v>0</v>
      </c>
      <c r="Q480" s="245">
        <v>0.0016199999999999999</v>
      </c>
      <c r="R480" s="245">
        <f>Q480*H480</f>
        <v>0.34389035999999995</v>
      </c>
      <c r="S480" s="245">
        <v>0</v>
      </c>
      <c r="T480" s="24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47" t="s">
        <v>214</v>
      </c>
      <c r="AT480" s="247" t="s">
        <v>144</v>
      </c>
      <c r="AU480" s="247" t="s">
        <v>83</v>
      </c>
      <c r="AY480" s="17" t="s">
        <v>141</v>
      </c>
      <c r="BE480" s="248">
        <f>IF(N480="základní",J480,0)</f>
        <v>0</v>
      </c>
      <c r="BF480" s="248">
        <f>IF(N480="snížená",J480,0)</f>
        <v>0</v>
      </c>
      <c r="BG480" s="248">
        <f>IF(N480="zákl. přenesená",J480,0)</f>
        <v>0</v>
      </c>
      <c r="BH480" s="248">
        <f>IF(N480="sníž. přenesená",J480,0)</f>
        <v>0</v>
      </c>
      <c r="BI480" s="248">
        <f>IF(N480="nulová",J480,0)</f>
        <v>0</v>
      </c>
      <c r="BJ480" s="17" t="s">
        <v>149</v>
      </c>
      <c r="BK480" s="248">
        <f>ROUND(I480*H480,2)</f>
        <v>0</v>
      </c>
      <c r="BL480" s="17" t="s">
        <v>214</v>
      </c>
      <c r="BM480" s="247" t="s">
        <v>1027</v>
      </c>
    </row>
    <row r="481" s="2" customFormat="1" ht="21.75" customHeight="1">
      <c r="A481" s="38"/>
      <c r="B481" s="39"/>
      <c r="C481" s="236" t="s">
        <v>1028</v>
      </c>
      <c r="D481" s="236" t="s">
        <v>144</v>
      </c>
      <c r="E481" s="237" t="s">
        <v>1029</v>
      </c>
      <c r="F481" s="238" t="s">
        <v>1030</v>
      </c>
      <c r="G481" s="239" t="s">
        <v>165</v>
      </c>
      <c r="H481" s="240">
        <v>12</v>
      </c>
      <c r="I481" s="241"/>
      <c r="J481" s="242">
        <f>ROUND(I481*H481,2)</f>
        <v>0</v>
      </c>
      <c r="K481" s="238" t="s">
        <v>148</v>
      </c>
      <c r="L481" s="44"/>
      <c r="M481" s="243" t="s">
        <v>1</v>
      </c>
      <c r="N481" s="244" t="s">
        <v>40</v>
      </c>
      <c r="O481" s="92"/>
      <c r="P481" s="245">
        <f>O481*H481</f>
        <v>0</v>
      </c>
      <c r="Q481" s="245">
        <v>0.00036000000000000002</v>
      </c>
      <c r="R481" s="245">
        <f>Q481*H481</f>
        <v>0.0043200000000000001</v>
      </c>
      <c r="S481" s="245">
        <v>0</v>
      </c>
      <c r="T481" s="24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47" t="s">
        <v>214</v>
      </c>
      <c r="AT481" s="247" t="s">
        <v>144</v>
      </c>
      <c r="AU481" s="247" t="s">
        <v>83</v>
      </c>
      <c r="AY481" s="17" t="s">
        <v>141</v>
      </c>
      <c r="BE481" s="248">
        <f>IF(N481="základní",J481,0)</f>
        <v>0</v>
      </c>
      <c r="BF481" s="248">
        <f>IF(N481="snížená",J481,0)</f>
        <v>0</v>
      </c>
      <c r="BG481" s="248">
        <f>IF(N481="zákl. přenesená",J481,0)</f>
        <v>0</v>
      </c>
      <c r="BH481" s="248">
        <f>IF(N481="sníž. přenesená",J481,0)</f>
        <v>0</v>
      </c>
      <c r="BI481" s="248">
        <f>IF(N481="nulová",J481,0)</f>
        <v>0</v>
      </c>
      <c r="BJ481" s="17" t="s">
        <v>149</v>
      </c>
      <c r="BK481" s="248">
        <f>ROUND(I481*H481,2)</f>
        <v>0</v>
      </c>
      <c r="BL481" s="17" t="s">
        <v>214</v>
      </c>
      <c r="BM481" s="247" t="s">
        <v>1031</v>
      </c>
    </row>
    <row r="482" s="2" customFormat="1" ht="21.75" customHeight="1">
      <c r="A482" s="38"/>
      <c r="B482" s="39"/>
      <c r="C482" s="236" t="s">
        <v>1032</v>
      </c>
      <c r="D482" s="236" t="s">
        <v>144</v>
      </c>
      <c r="E482" s="237" t="s">
        <v>1033</v>
      </c>
      <c r="F482" s="238" t="s">
        <v>1034</v>
      </c>
      <c r="G482" s="239" t="s">
        <v>177</v>
      </c>
      <c r="H482" s="240">
        <v>82.869</v>
      </c>
      <c r="I482" s="241"/>
      <c r="J482" s="242">
        <f>ROUND(I482*H482,2)</f>
        <v>0</v>
      </c>
      <c r="K482" s="238" t="s">
        <v>148</v>
      </c>
      <c r="L482" s="44"/>
      <c r="M482" s="243" t="s">
        <v>1</v>
      </c>
      <c r="N482" s="244" t="s">
        <v>40</v>
      </c>
      <c r="O482" s="92"/>
      <c r="P482" s="245">
        <f>O482*H482</f>
        <v>0</v>
      </c>
      <c r="Q482" s="245">
        <v>0.0020999999999999999</v>
      </c>
      <c r="R482" s="245">
        <f>Q482*H482</f>
        <v>0.17402489999999998</v>
      </c>
      <c r="S482" s="245">
        <v>0</v>
      </c>
      <c r="T482" s="24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47" t="s">
        <v>214</v>
      </c>
      <c r="AT482" s="247" t="s">
        <v>144</v>
      </c>
      <c r="AU482" s="247" t="s">
        <v>83</v>
      </c>
      <c r="AY482" s="17" t="s">
        <v>141</v>
      </c>
      <c r="BE482" s="248">
        <f>IF(N482="základní",J482,0)</f>
        <v>0</v>
      </c>
      <c r="BF482" s="248">
        <f>IF(N482="snížená",J482,0)</f>
        <v>0</v>
      </c>
      <c r="BG482" s="248">
        <f>IF(N482="zákl. přenesená",J482,0)</f>
        <v>0</v>
      </c>
      <c r="BH482" s="248">
        <f>IF(N482="sníž. přenesená",J482,0)</f>
        <v>0</v>
      </c>
      <c r="BI482" s="248">
        <f>IF(N482="nulová",J482,0)</f>
        <v>0</v>
      </c>
      <c r="BJ482" s="17" t="s">
        <v>149</v>
      </c>
      <c r="BK482" s="248">
        <f>ROUND(I482*H482,2)</f>
        <v>0</v>
      </c>
      <c r="BL482" s="17" t="s">
        <v>214</v>
      </c>
      <c r="BM482" s="247" t="s">
        <v>1035</v>
      </c>
    </row>
    <row r="483" s="2" customFormat="1" ht="21.75" customHeight="1">
      <c r="A483" s="38"/>
      <c r="B483" s="39"/>
      <c r="C483" s="236" t="s">
        <v>1036</v>
      </c>
      <c r="D483" s="236" t="s">
        <v>144</v>
      </c>
      <c r="E483" s="237" t="s">
        <v>1037</v>
      </c>
      <c r="F483" s="238" t="s">
        <v>1038</v>
      </c>
      <c r="G483" s="239" t="s">
        <v>436</v>
      </c>
      <c r="H483" s="240">
        <v>224.01900000000001</v>
      </c>
      <c r="I483" s="241"/>
      <c r="J483" s="242">
        <f>ROUND(I483*H483,2)</f>
        <v>0</v>
      </c>
      <c r="K483" s="238" t="s">
        <v>148</v>
      </c>
      <c r="L483" s="44"/>
      <c r="M483" s="243" t="s">
        <v>1</v>
      </c>
      <c r="N483" s="244" t="s">
        <v>40</v>
      </c>
      <c r="O483" s="92"/>
      <c r="P483" s="245">
        <f>O483*H483</f>
        <v>0</v>
      </c>
      <c r="Q483" s="245">
        <v>0</v>
      </c>
      <c r="R483" s="245">
        <f>Q483*H483</f>
        <v>0</v>
      </c>
      <c r="S483" s="245">
        <v>0</v>
      </c>
      <c r="T483" s="24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47" t="s">
        <v>214</v>
      </c>
      <c r="AT483" s="247" t="s">
        <v>144</v>
      </c>
      <c r="AU483" s="247" t="s">
        <v>83</v>
      </c>
      <c r="AY483" s="17" t="s">
        <v>141</v>
      </c>
      <c r="BE483" s="248">
        <f>IF(N483="základní",J483,0)</f>
        <v>0</v>
      </c>
      <c r="BF483" s="248">
        <f>IF(N483="snížená",J483,0)</f>
        <v>0</v>
      </c>
      <c r="BG483" s="248">
        <f>IF(N483="zákl. přenesená",J483,0)</f>
        <v>0</v>
      </c>
      <c r="BH483" s="248">
        <f>IF(N483="sníž. přenesená",J483,0)</f>
        <v>0</v>
      </c>
      <c r="BI483" s="248">
        <f>IF(N483="nulová",J483,0)</f>
        <v>0</v>
      </c>
      <c r="BJ483" s="17" t="s">
        <v>149</v>
      </c>
      <c r="BK483" s="248">
        <f>ROUND(I483*H483,2)</f>
        <v>0</v>
      </c>
      <c r="BL483" s="17" t="s">
        <v>214</v>
      </c>
      <c r="BM483" s="247" t="s">
        <v>1039</v>
      </c>
    </row>
    <row r="484" s="12" customFormat="1" ht="22.8" customHeight="1">
      <c r="A484" s="12"/>
      <c r="B484" s="220"/>
      <c r="C484" s="221"/>
      <c r="D484" s="222" t="s">
        <v>72</v>
      </c>
      <c r="E484" s="234" t="s">
        <v>1040</v>
      </c>
      <c r="F484" s="234" t="s">
        <v>1041</v>
      </c>
      <c r="G484" s="221"/>
      <c r="H484" s="221"/>
      <c r="I484" s="224"/>
      <c r="J484" s="235">
        <f>BK484</f>
        <v>0</v>
      </c>
      <c r="K484" s="221"/>
      <c r="L484" s="226"/>
      <c r="M484" s="227"/>
      <c r="N484" s="228"/>
      <c r="O484" s="228"/>
      <c r="P484" s="229">
        <f>SUM(P485:P502)</f>
        <v>0</v>
      </c>
      <c r="Q484" s="228"/>
      <c r="R484" s="229">
        <f>SUM(R485:R502)</f>
        <v>0.49854529999999997</v>
      </c>
      <c r="S484" s="228"/>
      <c r="T484" s="230">
        <f>SUM(T485:T502)</f>
        <v>14.564716200000001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31" t="s">
        <v>83</v>
      </c>
      <c r="AT484" s="232" t="s">
        <v>72</v>
      </c>
      <c r="AU484" s="232" t="s">
        <v>81</v>
      </c>
      <c r="AY484" s="231" t="s">
        <v>141</v>
      </c>
      <c r="BK484" s="233">
        <f>SUM(BK485:BK502)</f>
        <v>0</v>
      </c>
    </row>
    <row r="485" s="2" customFormat="1" ht="21.75" customHeight="1">
      <c r="A485" s="38"/>
      <c r="B485" s="39"/>
      <c r="C485" s="236" t="s">
        <v>1042</v>
      </c>
      <c r="D485" s="236" t="s">
        <v>144</v>
      </c>
      <c r="E485" s="237" t="s">
        <v>1043</v>
      </c>
      <c r="F485" s="238" t="s">
        <v>1044</v>
      </c>
      <c r="G485" s="239" t="s">
        <v>153</v>
      </c>
      <c r="H485" s="240">
        <v>797.755</v>
      </c>
      <c r="I485" s="241"/>
      <c r="J485" s="242">
        <f>ROUND(I485*H485,2)</f>
        <v>0</v>
      </c>
      <c r="K485" s="238" t="s">
        <v>148</v>
      </c>
      <c r="L485" s="44"/>
      <c r="M485" s="243" t="s">
        <v>1</v>
      </c>
      <c r="N485" s="244" t="s">
        <v>40</v>
      </c>
      <c r="O485" s="92"/>
      <c r="P485" s="245">
        <f>O485*H485</f>
        <v>0</v>
      </c>
      <c r="Q485" s="245">
        <v>0</v>
      </c>
      <c r="R485" s="245">
        <f>Q485*H485</f>
        <v>0</v>
      </c>
      <c r="S485" s="245">
        <v>0.017780000000000001</v>
      </c>
      <c r="T485" s="246">
        <f>S485*H485</f>
        <v>14.184083900000001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47" t="s">
        <v>214</v>
      </c>
      <c r="AT485" s="247" t="s">
        <v>144</v>
      </c>
      <c r="AU485" s="247" t="s">
        <v>83</v>
      </c>
      <c r="AY485" s="17" t="s">
        <v>141</v>
      </c>
      <c r="BE485" s="248">
        <f>IF(N485="základní",J485,0)</f>
        <v>0</v>
      </c>
      <c r="BF485" s="248">
        <f>IF(N485="snížená",J485,0)</f>
        <v>0</v>
      </c>
      <c r="BG485" s="248">
        <f>IF(N485="zákl. přenesená",J485,0)</f>
        <v>0</v>
      </c>
      <c r="BH485" s="248">
        <f>IF(N485="sníž. přenesená",J485,0)</f>
        <v>0</v>
      </c>
      <c r="BI485" s="248">
        <f>IF(N485="nulová",J485,0)</f>
        <v>0</v>
      </c>
      <c r="BJ485" s="17" t="s">
        <v>149</v>
      </c>
      <c r="BK485" s="248">
        <f>ROUND(I485*H485,2)</f>
        <v>0</v>
      </c>
      <c r="BL485" s="17" t="s">
        <v>214</v>
      </c>
      <c r="BM485" s="247" t="s">
        <v>1045</v>
      </c>
    </row>
    <row r="486" s="2" customFormat="1" ht="33" customHeight="1">
      <c r="A486" s="38"/>
      <c r="B486" s="39"/>
      <c r="C486" s="236" t="s">
        <v>1046</v>
      </c>
      <c r="D486" s="236" t="s">
        <v>144</v>
      </c>
      <c r="E486" s="237" t="s">
        <v>1047</v>
      </c>
      <c r="F486" s="238" t="s">
        <v>1048</v>
      </c>
      <c r="G486" s="239" t="s">
        <v>177</v>
      </c>
      <c r="H486" s="240">
        <v>82.209999999999994</v>
      </c>
      <c r="I486" s="241"/>
      <c r="J486" s="242">
        <f>ROUND(I486*H486,2)</f>
        <v>0</v>
      </c>
      <c r="K486" s="238" t="s">
        <v>148</v>
      </c>
      <c r="L486" s="44"/>
      <c r="M486" s="243" t="s">
        <v>1</v>
      </c>
      <c r="N486" s="244" t="s">
        <v>40</v>
      </c>
      <c r="O486" s="92"/>
      <c r="P486" s="245">
        <f>O486*H486</f>
        <v>0</v>
      </c>
      <c r="Q486" s="245">
        <v>0</v>
      </c>
      <c r="R486" s="245">
        <f>Q486*H486</f>
        <v>0</v>
      </c>
      <c r="S486" s="245">
        <v>0.0046299999999999996</v>
      </c>
      <c r="T486" s="246">
        <f>S486*H486</f>
        <v>0.38063229999999992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47" t="s">
        <v>214</v>
      </c>
      <c r="AT486" s="247" t="s">
        <v>144</v>
      </c>
      <c r="AU486" s="247" t="s">
        <v>83</v>
      </c>
      <c r="AY486" s="17" t="s">
        <v>141</v>
      </c>
      <c r="BE486" s="248">
        <f>IF(N486="základní",J486,0)</f>
        <v>0</v>
      </c>
      <c r="BF486" s="248">
        <f>IF(N486="snížená",J486,0)</f>
        <v>0</v>
      </c>
      <c r="BG486" s="248">
        <f>IF(N486="zákl. přenesená",J486,0)</f>
        <v>0</v>
      </c>
      <c r="BH486" s="248">
        <f>IF(N486="sníž. přenesená",J486,0)</f>
        <v>0</v>
      </c>
      <c r="BI486" s="248">
        <f>IF(N486="nulová",J486,0)</f>
        <v>0</v>
      </c>
      <c r="BJ486" s="17" t="s">
        <v>149</v>
      </c>
      <c r="BK486" s="248">
        <f>ROUND(I486*H486,2)</f>
        <v>0</v>
      </c>
      <c r="BL486" s="17" t="s">
        <v>214</v>
      </c>
      <c r="BM486" s="247" t="s">
        <v>1049</v>
      </c>
    </row>
    <row r="487" s="2" customFormat="1" ht="21.75" customHeight="1">
      <c r="A487" s="38"/>
      <c r="B487" s="39"/>
      <c r="C487" s="236" t="s">
        <v>1050</v>
      </c>
      <c r="D487" s="236" t="s">
        <v>144</v>
      </c>
      <c r="E487" s="237" t="s">
        <v>1051</v>
      </c>
      <c r="F487" s="238" t="s">
        <v>1052</v>
      </c>
      <c r="G487" s="239" t="s">
        <v>165</v>
      </c>
      <c r="H487" s="240">
        <v>170</v>
      </c>
      <c r="I487" s="241"/>
      <c r="J487" s="242">
        <f>ROUND(I487*H487,2)</f>
        <v>0</v>
      </c>
      <c r="K487" s="238" t="s">
        <v>148</v>
      </c>
      <c r="L487" s="44"/>
      <c r="M487" s="243" t="s">
        <v>1</v>
      </c>
      <c r="N487" s="244" t="s">
        <v>40</v>
      </c>
      <c r="O487" s="92"/>
      <c r="P487" s="245">
        <f>O487*H487</f>
        <v>0</v>
      </c>
      <c r="Q487" s="245">
        <v>0</v>
      </c>
      <c r="R487" s="245">
        <f>Q487*H487</f>
        <v>0</v>
      </c>
      <c r="S487" s="245">
        <v>0</v>
      </c>
      <c r="T487" s="24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47" t="s">
        <v>214</v>
      </c>
      <c r="AT487" s="247" t="s">
        <v>144</v>
      </c>
      <c r="AU487" s="247" t="s">
        <v>83</v>
      </c>
      <c r="AY487" s="17" t="s">
        <v>141</v>
      </c>
      <c r="BE487" s="248">
        <f>IF(N487="základní",J487,0)</f>
        <v>0</v>
      </c>
      <c r="BF487" s="248">
        <f>IF(N487="snížená",J487,0)</f>
        <v>0</v>
      </c>
      <c r="BG487" s="248">
        <f>IF(N487="zákl. přenesená",J487,0)</f>
        <v>0</v>
      </c>
      <c r="BH487" s="248">
        <f>IF(N487="sníž. přenesená",J487,0)</f>
        <v>0</v>
      </c>
      <c r="BI487" s="248">
        <f>IF(N487="nulová",J487,0)</f>
        <v>0</v>
      </c>
      <c r="BJ487" s="17" t="s">
        <v>149</v>
      </c>
      <c r="BK487" s="248">
        <f>ROUND(I487*H487,2)</f>
        <v>0</v>
      </c>
      <c r="BL487" s="17" t="s">
        <v>214</v>
      </c>
      <c r="BM487" s="247" t="s">
        <v>1053</v>
      </c>
    </row>
    <row r="488" s="2" customFormat="1" ht="16.5" customHeight="1">
      <c r="A488" s="38"/>
      <c r="B488" s="39"/>
      <c r="C488" s="249" t="s">
        <v>1054</v>
      </c>
      <c r="D488" s="249" t="s">
        <v>162</v>
      </c>
      <c r="E488" s="250" t="s">
        <v>1055</v>
      </c>
      <c r="F488" s="251" t="s">
        <v>1056</v>
      </c>
      <c r="G488" s="252" t="s">
        <v>165</v>
      </c>
      <c r="H488" s="253">
        <v>85</v>
      </c>
      <c r="I488" s="254"/>
      <c r="J488" s="255">
        <f>ROUND(I488*H488,2)</f>
        <v>0</v>
      </c>
      <c r="K488" s="251" t="s">
        <v>148</v>
      </c>
      <c r="L488" s="256"/>
      <c r="M488" s="257" t="s">
        <v>1</v>
      </c>
      <c r="N488" s="258" t="s">
        <v>40</v>
      </c>
      <c r="O488" s="92"/>
      <c r="P488" s="245">
        <f>O488*H488</f>
        <v>0</v>
      </c>
      <c r="Q488" s="245">
        <v>0.00020000000000000001</v>
      </c>
      <c r="R488" s="245">
        <f>Q488*H488</f>
        <v>0.017000000000000001</v>
      </c>
      <c r="S488" s="245">
        <v>0</v>
      </c>
      <c r="T488" s="24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47" t="s">
        <v>278</v>
      </c>
      <c r="AT488" s="247" t="s">
        <v>162</v>
      </c>
      <c r="AU488" s="247" t="s">
        <v>83</v>
      </c>
      <c r="AY488" s="17" t="s">
        <v>141</v>
      </c>
      <c r="BE488" s="248">
        <f>IF(N488="základní",J488,0)</f>
        <v>0</v>
      </c>
      <c r="BF488" s="248">
        <f>IF(N488="snížená",J488,0)</f>
        <v>0</v>
      </c>
      <c r="BG488" s="248">
        <f>IF(N488="zákl. přenesená",J488,0)</f>
        <v>0</v>
      </c>
      <c r="BH488" s="248">
        <f>IF(N488="sníž. přenesená",J488,0)</f>
        <v>0</v>
      </c>
      <c r="BI488" s="248">
        <f>IF(N488="nulová",J488,0)</f>
        <v>0</v>
      </c>
      <c r="BJ488" s="17" t="s">
        <v>149</v>
      </c>
      <c r="BK488" s="248">
        <f>ROUND(I488*H488,2)</f>
        <v>0</v>
      </c>
      <c r="BL488" s="17" t="s">
        <v>214</v>
      </c>
      <c r="BM488" s="247" t="s">
        <v>1057</v>
      </c>
    </row>
    <row r="489" s="13" customFormat="1">
      <c r="A489" s="13"/>
      <c r="B489" s="259"/>
      <c r="C489" s="260"/>
      <c r="D489" s="261" t="s">
        <v>168</v>
      </c>
      <c r="E489" s="262" t="s">
        <v>1</v>
      </c>
      <c r="F489" s="263" t="s">
        <v>1058</v>
      </c>
      <c r="G489" s="260"/>
      <c r="H489" s="264">
        <v>60</v>
      </c>
      <c r="I489" s="265"/>
      <c r="J489" s="260"/>
      <c r="K489" s="260"/>
      <c r="L489" s="266"/>
      <c r="M489" s="267"/>
      <c r="N489" s="268"/>
      <c r="O489" s="268"/>
      <c r="P489" s="268"/>
      <c r="Q489" s="268"/>
      <c r="R489" s="268"/>
      <c r="S489" s="268"/>
      <c r="T489" s="26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70" t="s">
        <v>168</v>
      </c>
      <c r="AU489" s="270" t="s">
        <v>83</v>
      </c>
      <c r="AV489" s="13" t="s">
        <v>83</v>
      </c>
      <c r="AW489" s="13" t="s">
        <v>30</v>
      </c>
      <c r="AX489" s="13" t="s">
        <v>73</v>
      </c>
      <c r="AY489" s="270" t="s">
        <v>141</v>
      </c>
    </row>
    <row r="490" s="13" customFormat="1">
      <c r="A490" s="13"/>
      <c r="B490" s="259"/>
      <c r="C490" s="260"/>
      <c r="D490" s="261" t="s">
        <v>168</v>
      </c>
      <c r="E490" s="262" t="s">
        <v>1</v>
      </c>
      <c r="F490" s="263" t="s">
        <v>1059</v>
      </c>
      <c r="G490" s="260"/>
      <c r="H490" s="264">
        <v>25</v>
      </c>
      <c r="I490" s="265"/>
      <c r="J490" s="260"/>
      <c r="K490" s="260"/>
      <c r="L490" s="266"/>
      <c r="M490" s="267"/>
      <c r="N490" s="268"/>
      <c r="O490" s="268"/>
      <c r="P490" s="268"/>
      <c r="Q490" s="268"/>
      <c r="R490" s="268"/>
      <c r="S490" s="268"/>
      <c r="T490" s="26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70" t="s">
        <v>168</v>
      </c>
      <c r="AU490" s="270" t="s">
        <v>83</v>
      </c>
      <c r="AV490" s="13" t="s">
        <v>83</v>
      </c>
      <c r="AW490" s="13" t="s">
        <v>30</v>
      </c>
      <c r="AX490" s="13" t="s">
        <v>73</v>
      </c>
      <c r="AY490" s="270" t="s">
        <v>141</v>
      </c>
    </row>
    <row r="491" s="14" customFormat="1">
      <c r="A491" s="14"/>
      <c r="B491" s="271"/>
      <c r="C491" s="272"/>
      <c r="D491" s="261" t="s">
        <v>168</v>
      </c>
      <c r="E491" s="273" t="s">
        <v>1</v>
      </c>
      <c r="F491" s="274" t="s">
        <v>169</v>
      </c>
      <c r="G491" s="272"/>
      <c r="H491" s="275">
        <v>85</v>
      </c>
      <c r="I491" s="276"/>
      <c r="J491" s="272"/>
      <c r="K491" s="272"/>
      <c r="L491" s="277"/>
      <c r="M491" s="278"/>
      <c r="N491" s="279"/>
      <c r="O491" s="279"/>
      <c r="P491" s="279"/>
      <c r="Q491" s="279"/>
      <c r="R491" s="279"/>
      <c r="S491" s="279"/>
      <c r="T491" s="28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81" t="s">
        <v>168</v>
      </c>
      <c r="AU491" s="281" t="s">
        <v>83</v>
      </c>
      <c r="AV491" s="14" t="s">
        <v>149</v>
      </c>
      <c r="AW491" s="14" t="s">
        <v>30</v>
      </c>
      <c r="AX491" s="14" t="s">
        <v>81</v>
      </c>
      <c r="AY491" s="281" t="s">
        <v>141</v>
      </c>
    </row>
    <row r="492" s="2" customFormat="1" ht="16.5" customHeight="1">
      <c r="A492" s="38"/>
      <c r="B492" s="39"/>
      <c r="C492" s="249" t="s">
        <v>1060</v>
      </c>
      <c r="D492" s="249" t="s">
        <v>162</v>
      </c>
      <c r="E492" s="250" t="s">
        <v>1061</v>
      </c>
      <c r="F492" s="251" t="s">
        <v>1062</v>
      </c>
      <c r="G492" s="252" t="s">
        <v>165</v>
      </c>
      <c r="H492" s="253">
        <v>85</v>
      </c>
      <c r="I492" s="254"/>
      <c r="J492" s="255">
        <f>ROUND(I492*H492,2)</f>
        <v>0</v>
      </c>
      <c r="K492" s="251" t="s">
        <v>148</v>
      </c>
      <c r="L492" s="256"/>
      <c r="M492" s="257" t="s">
        <v>1</v>
      </c>
      <c r="N492" s="258" t="s">
        <v>40</v>
      </c>
      <c r="O492" s="92"/>
      <c r="P492" s="245">
        <f>O492*H492</f>
        <v>0</v>
      </c>
      <c r="Q492" s="245">
        <v>0.00010000000000000001</v>
      </c>
      <c r="R492" s="245">
        <f>Q492*H492</f>
        <v>0.0085000000000000006</v>
      </c>
      <c r="S492" s="245">
        <v>0</v>
      </c>
      <c r="T492" s="24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47" t="s">
        <v>278</v>
      </c>
      <c r="AT492" s="247" t="s">
        <v>162</v>
      </c>
      <c r="AU492" s="247" t="s">
        <v>83</v>
      </c>
      <c r="AY492" s="17" t="s">
        <v>141</v>
      </c>
      <c r="BE492" s="248">
        <f>IF(N492="základní",J492,0)</f>
        <v>0</v>
      </c>
      <c r="BF492" s="248">
        <f>IF(N492="snížená",J492,0)</f>
        <v>0</v>
      </c>
      <c r="BG492" s="248">
        <f>IF(N492="zákl. přenesená",J492,0)</f>
        <v>0</v>
      </c>
      <c r="BH492" s="248">
        <f>IF(N492="sníž. přenesená",J492,0)</f>
        <v>0</v>
      </c>
      <c r="BI492" s="248">
        <f>IF(N492="nulová",J492,0)</f>
        <v>0</v>
      </c>
      <c r="BJ492" s="17" t="s">
        <v>149</v>
      </c>
      <c r="BK492" s="248">
        <f>ROUND(I492*H492,2)</f>
        <v>0</v>
      </c>
      <c r="BL492" s="17" t="s">
        <v>214</v>
      </c>
      <c r="BM492" s="247" t="s">
        <v>1063</v>
      </c>
    </row>
    <row r="493" s="13" customFormat="1">
      <c r="A493" s="13"/>
      <c r="B493" s="259"/>
      <c r="C493" s="260"/>
      <c r="D493" s="261" t="s">
        <v>168</v>
      </c>
      <c r="E493" s="262" t="s">
        <v>1</v>
      </c>
      <c r="F493" s="263" t="s">
        <v>1064</v>
      </c>
      <c r="G493" s="260"/>
      <c r="H493" s="264">
        <v>55</v>
      </c>
      <c r="I493" s="265"/>
      <c r="J493" s="260"/>
      <c r="K493" s="260"/>
      <c r="L493" s="266"/>
      <c r="M493" s="267"/>
      <c r="N493" s="268"/>
      <c r="O493" s="268"/>
      <c r="P493" s="268"/>
      <c r="Q493" s="268"/>
      <c r="R493" s="268"/>
      <c r="S493" s="268"/>
      <c r="T493" s="26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70" t="s">
        <v>168</v>
      </c>
      <c r="AU493" s="270" t="s">
        <v>83</v>
      </c>
      <c r="AV493" s="13" t="s">
        <v>83</v>
      </c>
      <c r="AW493" s="13" t="s">
        <v>30</v>
      </c>
      <c r="AX493" s="13" t="s">
        <v>73</v>
      </c>
      <c r="AY493" s="270" t="s">
        <v>141</v>
      </c>
    </row>
    <row r="494" s="13" customFormat="1">
      <c r="A494" s="13"/>
      <c r="B494" s="259"/>
      <c r="C494" s="260"/>
      <c r="D494" s="261" t="s">
        <v>168</v>
      </c>
      <c r="E494" s="262" t="s">
        <v>1</v>
      </c>
      <c r="F494" s="263" t="s">
        <v>1065</v>
      </c>
      <c r="G494" s="260"/>
      <c r="H494" s="264">
        <v>30</v>
      </c>
      <c r="I494" s="265"/>
      <c r="J494" s="260"/>
      <c r="K494" s="260"/>
      <c r="L494" s="266"/>
      <c r="M494" s="267"/>
      <c r="N494" s="268"/>
      <c r="O494" s="268"/>
      <c r="P494" s="268"/>
      <c r="Q494" s="268"/>
      <c r="R494" s="268"/>
      <c r="S494" s="268"/>
      <c r="T494" s="26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70" t="s">
        <v>168</v>
      </c>
      <c r="AU494" s="270" t="s">
        <v>83</v>
      </c>
      <c r="AV494" s="13" t="s">
        <v>83</v>
      </c>
      <c r="AW494" s="13" t="s">
        <v>30</v>
      </c>
      <c r="AX494" s="13" t="s">
        <v>73</v>
      </c>
      <c r="AY494" s="270" t="s">
        <v>141</v>
      </c>
    </row>
    <row r="495" s="14" customFormat="1">
      <c r="A495" s="14"/>
      <c r="B495" s="271"/>
      <c r="C495" s="272"/>
      <c r="D495" s="261" t="s">
        <v>168</v>
      </c>
      <c r="E495" s="273" t="s">
        <v>1</v>
      </c>
      <c r="F495" s="274" t="s">
        <v>169</v>
      </c>
      <c r="G495" s="272"/>
      <c r="H495" s="275">
        <v>85</v>
      </c>
      <c r="I495" s="276"/>
      <c r="J495" s="272"/>
      <c r="K495" s="272"/>
      <c r="L495" s="277"/>
      <c r="M495" s="278"/>
      <c r="N495" s="279"/>
      <c r="O495" s="279"/>
      <c r="P495" s="279"/>
      <c r="Q495" s="279"/>
      <c r="R495" s="279"/>
      <c r="S495" s="279"/>
      <c r="T495" s="28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81" t="s">
        <v>168</v>
      </c>
      <c r="AU495" s="281" t="s">
        <v>83</v>
      </c>
      <c r="AV495" s="14" t="s">
        <v>149</v>
      </c>
      <c r="AW495" s="14" t="s">
        <v>30</v>
      </c>
      <c r="AX495" s="14" t="s">
        <v>81</v>
      </c>
      <c r="AY495" s="281" t="s">
        <v>141</v>
      </c>
    </row>
    <row r="496" s="2" customFormat="1" ht="33" customHeight="1">
      <c r="A496" s="38"/>
      <c r="B496" s="39"/>
      <c r="C496" s="236" t="s">
        <v>1066</v>
      </c>
      <c r="D496" s="236" t="s">
        <v>144</v>
      </c>
      <c r="E496" s="237" t="s">
        <v>1067</v>
      </c>
      <c r="F496" s="238" t="s">
        <v>1068</v>
      </c>
      <c r="G496" s="239" t="s">
        <v>153</v>
      </c>
      <c r="H496" s="240">
        <v>468.54000000000002</v>
      </c>
      <c r="I496" s="241"/>
      <c r="J496" s="242">
        <f>ROUND(I496*H496,2)</f>
        <v>0</v>
      </c>
      <c r="K496" s="238" t="s">
        <v>148</v>
      </c>
      <c r="L496" s="44"/>
      <c r="M496" s="243" t="s">
        <v>1</v>
      </c>
      <c r="N496" s="244" t="s">
        <v>40</v>
      </c>
      <c r="O496" s="92"/>
      <c r="P496" s="245">
        <f>O496*H496</f>
        <v>0</v>
      </c>
      <c r="Q496" s="245">
        <v>1.0000000000000001E-05</v>
      </c>
      <c r="R496" s="245">
        <f>Q496*H496</f>
        <v>0.0046854000000000002</v>
      </c>
      <c r="S496" s="245">
        <v>0</v>
      </c>
      <c r="T496" s="24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47" t="s">
        <v>214</v>
      </c>
      <c r="AT496" s="247" t="s">
        <v>144</v>
      </c>
      <c r="AU496" s="247" t="s">
        <v>83</v>
      </c>
      <c r="AY496" s="17" t="s">
        <v>141</v>
      </c>
      <c r="BE496" s="248">
        <f>IF(N496="základní",J496,0)</f>
        <v>0</v>
      </c>
      <c r="BF496" s="248">
        <f>IF(N496="snížená",J496,0)</f>
        <v>0</v>
      </c>
      <c r="BG496" s="248">
        <f>IF(N496="zákl. přenesená",J496,0)</f>
        <v>0</v>
      </c>
      <c r="BH496" s="248">
        <f>IF(N496="sníž. přenesená",J496,0)</f>
        <v>0</v>
      </c>
      <c r="BI496" s="248">
        <f>IF(N496="nulová",J496,0)</f>
        <v>0</v>
      </c>
      <c r="BJ496" s="17" t="s">
        <v>149</v>
      </c>
      <c r="BK496" s="248">
        <f>ROUND(I496*H496,2)</f>
        <v>0</v>
      </c>
      <c r="BL496" s="17" t="s">
        <v>214</v>
      </c>
      <c r="BM496" s="247" t="s">
        <v>1069</v>
      </c>
    </row>
    <row r="497" s="2" customFormat="1" ht="16.5" customHeight="1">
      <c r="A497" s="38"/>
      <c r="B497" s="39"/>
      <c r="C497" s="249" t="s">
        <v>1070</v>
      </c>
      <c r="D497" s="249" t="s">
        <v>162</v>
      </c>
      <c r="E497" s="250" t="s">
        <v>1071</v>
      </c>
      <c r="F497" s="251" t="s">
        <v>1072</v>
      </c>
      <c r="G497" s="252" t="s">
        <v>153</v>
      </c>
      <c r="H497" s="253">
        <v>562.24800000000005</v>
      </c>
      <c r="I497" s="254"/>
      <c r="J497" s="255">
        <f>ROUND(I497*H497,2)</f>
        <v>0</v>
      </c>
      <c r="K497" s="251" t="s">
        <v>1</v>
      </c>
      <c r="L497" s="256"/>
      <c r="M497" s="257" t="s">
        <v>1</v>
      </c>
      <c r="N497" s="258" t="s">
        <v>40</v>
      </c>
      <c r="O497" s="92"/>
      <c r="P497" s="245">
        <f>O497*H497</f>
        <v>0</v>
      </c>
      <c r="Q497" s="245">
        <v>0.00040000000000000002</v>
      </c>
      <c r="R497" s="245">
        <f>Q497*H497</f>
        <v>0.22489920000000002</v>
      </c>
      <c r="S497" s="245">
        <v>0</v>
      </c>
      <c r="T497" s="246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47" t="s">
        <v>278</v>
      </c>
      <c r="AT497" s="247" t="s">
        <v>162</v>
      </c>
      <c r="AU497" s="247" t="s">
        <v>83</v>
      </c>
      <c r="AY497" s="17" t="s">
        <v>141</v>
      </c>
      <c r="BE497" s="248">
        <f>IF(N497="základní",J497,0)</f>
        <v>0</v>
      </c>
      <c r="BF497" s="248">
        <f>IF(N497="snížená",J497,0)</f>
        <v>0</v>
      </c>
      <c r="BG497" s="248">
        <f>IF(N497="zákl. přenesená",J497,0)</f>
        <v>0</v>
      </c>
      <c r="BH497" s="248">
        <f>IF(N497="sníž. přenesená",J497,0)</f>
        <v>0</v>
      </c>
      <c r="BI497" s="248">
        <f>IF(N497="nulová",J497,0)</f>
        <v>0</v>
      </c>
      <c r="BJ497" s="17" t="s">
        <v>149</v>
      </c>
      <c r="BK497" s="248">
        <f>ROUND(I497*H497,2)</f>
        <v>0</v>
      </c>
      <c r="BL497" s="17" t="s">
        <v>214</v>
      </c>
      <c r="BM497" s="247" t="s">
        <v>1073</v>
      </c>
    </row>
    <row r="498" s="2" customFormat="1" ht="21.75" customHeight="1">
      <c r="A498" s="38"/>
      <c r="B498" s="39"/>
      <c r="C498" s="236" t="s">
        <v>1074</v>
      </c>
      <c r="D498" s="236" t="s">
        <v>144</v>
      </c>
      <c r="E498" s="237" t="s">
        <v>1075</v>
      </c>
      <c r="F498" s="238" t="s">
        <v>1076</v>
      </c>
      <c r="G498" s="239" t="s">
        <v>177</v>
      </c>
      <c r="H498" s="240">
        <v>82.209999999999994</v>
      </c>
      <c r="I498" s="241"/>
      <c r="J498" s="242">
        <f>ROUND(I498*H498,2)</f>
        <v>0</v>
      </c>
      <c r="K498" s="238" t="s">
        <v>148</v>
      </c>
      <c r="L498" s="44"/>
      <c r="M498" s="243" t="s">
        <v>1</v>
      </c>
      <c r="N498" s="244" t="s">
        <v>40</v>
      </c>
      <c r="O498" s="92"/>
      <c r="P498" s="245">
        <f>O498*H498</f>
        <v>0</v>
      </c>
      <c r="Q498" s="245">
        <v>0</v>
      </c>
      <c r="R498" s="245">
        <f>Q498*H498</f>
        <v>0</v>
      </c>
      <c r="S498" s="245">
        <v>0</v>
      </c>
      <c r="T498" s="24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47" t="s">
        <v>214</v>
      </c>
      <c r="AT498" s="247" t="s">
        <v>144</v>
      </c>
      <c r="AU498" s="247" t="s">
        <v>83</v>
      </c>
      <c r="AY498" s="17" t="s">
        <v>141</v>
      </c>
      <c r="BE498" s="248">
        <f>IF(N498="základní",J498,0)</f>
        <v>0</v>
      </c>
      <c r="BF498" s="248">
        <f>IF(N498="snížená",J498,0)</f>
        <v>0</v>
      </c>
      <c r="BG498" s="248">
        <f>IF(N498="zákl. přenesená",J498,0)</f>
        <v>0</v>
      </c>
      <c r="BH498" s="248">
        <f>IF(N498="sníž. přenesená",J498,0)</f>
        <v>0</v>
      </c>
      <c r="BI498" s="248">
        <f>IF(N498="nulová",J498,0)</f>
        <v>0</v>
      </c>
      <c r="BJ498" s="17" t="s">
        <v>149</v>
      </c>
      <c r="BK498" s="248">
        <f>ROUND(I498*H498,2)</f>
        <v>0</v>
      </c>
      <c r="BL498" s="17" t="s">
        <v>214</v>
      </c>
      <c r="BM498" s="247" t="s">
        <v>1077</v>
      </c>
    </row>
    <row r="499" s="2" customFormat="1" ht="16.5" customHeight="1">
      <c r="A499" s="38"/>
      <c r="B499" s="39"/>
      <c r="C499" s="249" t="s">
        <v>1078</v>
      </c>
      <c r="D499" s="249" t="s">
        <v>162</v>
      </c>
      <c r="E499" s="250" t="s">
        <v>1079</v>
      </c>
      <c r="F499" s="251" t="s">
        <v>1080</v>
      </c>
      <c r="G499" s="252" t="s">
        <v>177</v>
      </c>
      <c r="H499" s="253">
        <v>94.542000000000002</v>
      </c>
      <c r="I499" s="254"/>
      <c r="J499" s="255">
        <f>ROUND(I499*H499,2)</f>
        <v>0</v>
      </c>
      <c r="K499" s="251" t="s">
        <v>148</v>
      </c>
      <c r="L499" s="256"/>
      <c r="M499" s="257" t="s">
        <v>1</v>
      </c>
      <c r="N499" s="258" t="s">
        <v>40</v>
      </c>
      <c r="O499" s="92"/>
      <c r="P499" s="245">
        <f>O499*H499</f>
        <v>0</v>
      </c>
      <c r="Q499" s="245">
        <v>0.00069999999999999999</v>
      </c>
      <c r="R499" s="245">
        <f>Q499*H499</f>
        <v>0.066179399999999999</v>
      </c>
      <c r="S499" s="245">
        <v>0</v>
      </c>
      <c r="T499" s="24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47" t="s">
        <v>278</v>
      </c>
      <c r="AT499" s="247" t="s">
        <v>162</v>
      </c>
      <c r="AU499" s="247" t="s">
        <v>83</v>
      </c>
      <c r="AY499" s="17" t="s">
        <v>141</v>
      </c>
      <c r="BE499" s="248">
        <f>IF(N499="základní",J499,0)</f>
        <v>0</v>
      </c>
      <c r="BF499" s="248">
        <f>IF(N499="snížená",J499,0)</f>
        <v>0</v>
      </c>
      <c r="BG499" s="248">
        <f>IF(N499="zákl. přenesená",J499,0)</f>
        <v>0</v>
      </c>
      <c r="BH499" s="248">
        <f>IF(N499="sníž. přenesená",J499,0)</f>
        <v>0</v>
      </c>
      <c r="BI499" s="248">
        <f>IF(N499="nulová",J499,0)</f>
        <v>0</v>
      </c>
      <c r="BJ499" s="17" t="s">
        <v>149</v>
      </c>
      <c r="BK499" s="248">
        <f>ROUND(I499*H499,2)</f>
        <v>0</v>
      </c>
      <c r="BL499" s="17" t="s">
        <v>214</v>
      </c>
      <c r="BM499" s="247" t="s">
        <v>1081</v>
      </c>
    </row>
    <row r="500" s="2" customFormat="1" ht="21.75" customHeight="1">
      <c r="A500" s="38"/>
      <c r="B500" s="39"/>
      <c r="C500" s="236" t="s">
        <v>1082</v>
      </c>
      <c r="D500" s="236" t="s">
        <v>144</v>
      </c>
      <c r="E500" s="237" t="s">
        <v>1083</v>
      </c>
      <c r="F500" s="238" t="s">
        <v>1084</v>
      </c>
      <c r="G500" s="239" t="s">
        <v>177</v>
      </c>
      <c r="H500" s="240">
        <v>119.92</v>
      </c>
      <c r="I500" s="241"/>
      <c r="J500" s="242">
        <f>ROUND(I500*H500,2)</f>
        <v>0</v>
      </c>
      <c r="K500" s="238" t="s">
        <v>148</v>
      </c>
      <c r="L500" s="44"/>
      <c r="M500" s="243" t="s">
        <v>1</v>
      </c>
      <c r="N500" s="244" t="s">
        <v>40</v>
      </c>
      <c r="O500" s="92"/>
      <c r="P500" s="245">
        <f>O500*H500</f>
        <v>0</v>
      </c>
      <c r="Q500" s="245">
        <v>0</v>
      </c>
      <c r="R500" s="245">
        <f>Q500*H500</f>
        <v>0</v>
      </c>
      <c r="S500" s="245">
        <v>0</v>
      </c>
      <c r="T500" s="24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47" t="s">
        <v>214</v>
      </c>
      <c r="AT500" s="247" t="s">
        <v>144</v>
      </c>
      <c r="AU500" s="247" t="s">
        <v>83</v>
      </c>
      <c r="AY500" s="17" t="s">
        <v>141</v>
      </c>
      <c r="BE500" s="248">
        <f>IF(N500="základní",J500,0)</f>
        <v>0</v>
      </c>
      <c r="BF500" s="248">
        <f>IF(N500="snížená",J500,0)</f>
        <v>0</v>
      </c>
      <c r="BG500" s="248">
        <f>IF(N500="zákl. přenesená",J500,0)</f>
        <v>0</v>
      </c>
      <c r="BH500" s="248">
        <f>IF(N500="sníž. přenesená",J500,0)</f>
        <v>0</v>
      </c>
      <c r="BI500" s="248">
        <f>IF(N500="nulová",J500,0)</f>
        <v>0</v>
      </c>
      <c r="BJ500" s="17" t="s">
        <v>149</v>
      </c>
      <c r="BK500" s="248">
        <f>ROUND(I500*H500,2)</f>
        <v>0</v>
      </c>
      <c r="BL500" s="17" t="s">
        <v>214</v>
      </c>
      <c r="BM500" s="247" t="s">
        <v>1085</v>
      </c>
    </row>
    <row r="501" s="2" customFormat="1" ht="16.5" customHeight="1">
      <c r="A501" s="38"/>
      <c r="B501" s="39"/>
      <c r="C501" s="236" t="s">
        <v>1086</v>
      </c>
      <c r="D501" s="236" t="s">
        <v>144</v>
      </c>
      <c r="E501" s="237" t="s">
        <v>1087</v>
      </c>
      <c r="F501" s="238" t="s">
        <v>1088</v>
      </c>
      <c r="G501" s="239" t="s">
        <v>153</v>
      </c>
      <c r="H501" s="240">
        <v>1266.2950000000001</v>
      </c>
      <c r="I501" s="241"/>
      <c r="J501" s="242">
        <f>ROUND(I501*H501,2)</f>
        <v>0</v>
      </c>
      <c r="K501" s="238" t="s">
        <v>148</v>
      </c>
      <c r="L501" s="44"/>
      <c r="M501" s="243" t="s">
        <v>1</v>
      </c>
      <c r="N501" s="244" t="s">
        <v>40</v>
      </c>
      <c r="O501" s="92"/>
      <c r="P501" s="245">
        <f>O501*H501</f>
        <v>0</v>
      </c>
      <c r="Q501" s="245">
        <v>0.00013999999999999999</v>
      </c>
      <c r="R501" s="245">
        <f>Q501*H501</f>
        <v>0.1772813</v>
      </c>
      <c r="S501" s="245">
        <v>0</v>
      </c>
      <c r="T501" s="246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47" t="s">
        <v>214</v>
      </c>
      <c r="AT501" s="247" t="s">
        <v>144</v>
      </c>
      <c r="AU501" s="247" t="s">
        <v>83</v>
      </c>
      <c r="AY501" s="17" t="s">
        <v>141</v>
      </c>
      <c r="BE501" s="248">
        <f>IF(N501="základní",J501,0)</f>
        <v>0</v>
      </c>
      <c r="BF501" s="248">
        <f>IF(N501="snížená",J501,0)</f>
        <v>0</v>
      </c>
      <c r="BG501" s="248">
        <f>IF(N501="zákl. přenesená",J501,0)</f>
        <v>0</v>
      </c>
      <c r="BH501" s="248">
        <f>IF(N501="sníž. přenesená",J501,0)</f>
        <v>0</v>
      </c>
      <c r="BI501" s="248">
        <f>IF(N501="nulová",J501,0)</f>
        <v>0</v>
      </c>
      <c r="BJ501" s="17" t="s">
        <v>149</v>
      </c>
      <c r="BK501" s="248">
        <f>ROUND(I501*H501,2)</f>
        <v>0</v>
      </c>
      <c r="BL501" s="17" t="s">
        <v>214</v>
      </c>
      <c r="BM501" s="247" t="s">
        <v>1089</v>
      </c>
    </row>
    <row r="502" s="2" customFormat="1" ht="21.75" customHeight="1">
      <c r="A502" s="38"/>
      <c r="B502" s="39"/>
      <c r="C502" s="236" t="s">
        <v>1090</v>
      </c>
      <c r="D502" s="236" t="s">
        <v>144</v>
      </c>
      <c r="E502" s="237" t="s">
        <v>1091</v>
      </c>
      <c r="F502" s="238" t="s">
        <v>1092</v>
      </c>
      <c r="G502" s="239" t="s">
        <v>436</v>
      </c>
      <c r="H502" s="240">
        <v>0.25</v>
      </c>
      <c r="I502" s="241"/>
      <c r="J502" s="242">
        <f>ROUND(I502*H502,2)</f>
        <v>0</v>
      </c>
      <c r="K502" s="238" t="s">
        <v>148</v>
      </c>
      <c r="L502" s="44"/>
      <c r="M502" s="243" t="s">
        <v>1</v>
      </c>
      <c r="N502" s="244" t="s">
        <v>40</v>
      </c>
      <c r="O502" s="92"/>
      <c r="P502" s="245">
        <f>O502*H502</f>
        <v>0</v>
      </c>
      <c r="Q502" s="245">
        <v>0</v>
      </c>
      <c r="R502" s="245">
        <f>Q502*H502</f>
        <v>0</v>
      </c>
      <c r="S502" s="245">
        <v>0</v>
      </c>
      <c r="T502" s="24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47" t="s">
        <v>214</v>
      </c>
      <c r="AT502" s="247" t="s">
        <v>144</v>
      </c>
      <c r="AU502" s="247" t="s">
        <v>83</v>
      </c>
      <c r="AY502" s="17" t="s">
        <v>141</v>
      </c>
      <c r="BE502" s="248">
        <f>IF(N502="základní",J502,0)</f>
        <v>0</v>
      </c>
      <c r="BF502" s="248">
        <f>IF(N502="snížená",J502,0)</f>
        <v>0</v>
      </c>
      <c r="BG502" s="248">
        <f>IF(N502="zákl. přenesená",J502,0)</f>
        <v>0</v>
      </c>
      <c r="BH502" s="248">
        <f>IF(N502="sníž. přenesená",J502,0)</f>
        <v>0</v>
      </c>
      <c r="BI502" s="248">
        <f>IF(N502="nulová",J502,0)</f>
        <v>0</v>
      </c>
      <c r="BJ502" s="17" t="s">
        <v>149</v>
      </c>
      <c r="BK502" s="248">
        <f>ROUND(I502*H502,2)</f>
        <v>0</v>
      </c>
      <c r="BL502" s="17" t="s">
        <v>214</v>
      </c>
      <c r="BM502" s="247" t="s">
        <v>1093</v>
      </c>
    </row>
    <row r="503" s="12" customFormat="1" ht="22.8" customHeight="1">
      <c r="A503" s="12"/>
      <c r="B503" s="220"/>
      <c r="C503" s="221"/>
      <c r="D503" s="222" t="s">
        <v>72</v>
      </c>
      <c r="E503" s="234" t="s">
        <v>1094</v>
      </c>
      <c r="F503" s="234" t="s">
        <v>1095</v>
      </c>
      <c r="G503" s="221"/>
      <c r="H503" s="221"/>
      <c r="I503" s="224"/>
      <c r="J503" s="235">
        <f>BK503</f>
        <v>0</v>
      </c>
      <c r="K503" s="221"/>
      <c r="L503" s="226"/>
      <c r="M503" s="227"/>
      <c r="N503" s="228"/>
      <c r="O503" s="228"/>
      <c r="P503" s="229">
        <f>SUM(P504:P509)</f>
        <v>0</v>
      </c>
      <c r="Q503" s="228"/>
      <c r="R503" s="229">
        <f>SUM(R504:R509)</f>
        <v>0.0023399999999999996</v>
      </c>
      <c r="S503" s="228"/>
      <c r="T503" s="230">
        <f>SUM(T504:T509)</f>
        <v>0.12509999999999999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31" t="s">
        <v>83</v>
      </c>
      <c r="AT503" s="232" t="s">
        <v>72</v>
      </c>
      <c r="AU503" s="232" t="s">
        <v>81</v>
      </c>
      <c r="AY503" s="231" t="s">
        <v>141</v>
      </c>
      <c r="BK503" s="233">
        <f>SUM(BK504:BK509)</f>
        <v>0</v>
      </c>
    </row>
    <row r="504" s="2" customFormat="1" ht="21.75" customHeight="1">
      <c r="A504" s="38"/>
      <c r="B504" s="39"/>
      <c r="C504" s="236" t="s">
        <v>1096</v>
      </c>
      <c r="D504" s="236" t="s">
        <v>144</v>
      </c>
      <c r="E504" s="237" t="s">
        <v>1097</v>
      </c>
      <c r="F504" s="238" t="s">
        <v>1098</v>
      </c>
      <c r="G504" s="239" t="s">
        <v>165</v>
      </c>
      <c r="H504" s="240">
        <v>9</v>
      </c>
      <c r="I504" s="241"/>
      <c r="J504" s="242">
        <f>ROUND(I504*H504,2)</f>
        <v>0</v>
      </c>
      <c r="K504" s="238" t="s">
        <v>148</v>
      </c>
      <c r="L504" s="44"/>
      <c r="M504" s="243" t="s">
        <v>1</v>
      </c>
      <c r="N504" s="244" t="s">
        <v>40</v>
      </c>
      <c r="O504" s="92"/>
      <c r="P504" s="245">
        <f>O504*H504</f>
        <v>0</v>
      </c>
      <c r="Q504" s="245">
        <v>0.00025999999999999998</v>
      </c>
      <c r="R504" s="245">
        <f>Q504*H504</f>
        <v>0.0023399999999999996</v>
      </c>
      <c r="S504" s="245">
        <v>0</v>
      </c>
      <c r="T504" s="24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47" t="s">
        <v>214</v>
      </c>
      <c r="AT504" s="247" t="s">
        <v>144</v>
      </c>
      <c r="AU504" s="247" t="s">
        <v>83</v>
      </c>
      <c r="AY504" s="17" t="s">
        <v>141</v>
      </c>
      <c r="BE504" s="248">
        <f>IF(N504="základní",J504,0)</f>
        <v>0</v>
      </c>
      <c r="BF504" s="248">
        <f>IF(N504="snížená",J504,0)</f>
        <v>0</v>
      </c>
      <c r="BG504" s="248">
        <f>IF(N504="zákl. přenesená",J504,0)</f>
        <v>0</v>
      </c>
      <c r="BH504" s="248">
        <f>IF(N504="sníž. přenesená",J504,0)</f>
        <v>0</v>
      </c>
      <c r="BI504" s="248">
        <f>IF(N504="nulová",J504,0)</f>
        <v>0</v>
      </c>
      <c r="BJ504" s="17" t="s">
        <v>149</v>
      </c>
      <c r="BK504" s="248">
        <f>ROUND(I504*H504,2)</f>
        <v>0</v>
      </c>
      <c r="BL504" s="17" t="s">
        <v>214</v>
      </c>
      <c r="BM504" s="247" t="s">
        <v>1099</v>
      </c>
    </row>
    <row r="505" s="2" customFormat="1" ht="21.75" customHeight="1">
      <c r="A505" s="38"/>
      <c r="B505" s="39"/>
      <c r="C505" s="249" t="s">
        <v>1100</v>
      </c>
      <c r="D505" s="249" t="s">
        <v>162</v>
      </c>
      <c r="E505" s="250" t="s">
        <v>1101</v>
      </c>
      <c r="F505" s="251" t="s">
        <v>1102</v>
      </c>
      <c r="G505" s="252" t="s">
        <v>165</v>
      </c>
      <c r="H505" s="253">
        <v>9</v>
      </c>
      <c r="I505" s="254"/>
      <c r="J505" s="255">
        <f>ROUND(I505*H505,2)</f>
        <v>0</v>
      </c>
      <c r="K505" s="251" t="s">
        <v>1</v>
      </c>
      <c r="L505" s="256"/>
      <c r="M505" s="257" t="s">
        <v>1</v>
      </c>
      <c r="N505" s="258" t="s">
        <v>40</v>
      </c>
      <c r="O505" s="92"/>
      <c r="P505" s="245">
        <f>O505*H505</f>
        <v>0</v>
      </c>
      <c r="Q505" s="245">
        <v>0</v>
      </c>
      <c r="R505" s="245">
        <f>Q505*H505</f>
        <v>0</v>
      </c>
      <c r="S505" s="245">
        <v>0</v>
      </c>
      <c r="T505" s="24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47" t="s">
        <v>278</v>
      </c>
      <c r="AT505" s="247" t="s">
        <v>162</v>
      </c>
      <c r="AU505" s="247" t="s">
        <v>83</v>
      </c>
      <c r="AY505" s="17" t="s">
        <v>141</v>
      </c>
      <c r="BE505" s="248">
        <f>IF(N505="základní",J505,0)</f>
        <v>0</v>
      </c>
      <c r="BF505" s="248">
        <f>IF(N505="snížená",J505,0)</f>
        <v>0</v>
      </c>
      <c r="BG505" s="248">
        <f>IF(N505="zákl. přenesená",J505,0)</f>
        <v>0</v>
      </c>
      <c r="BH505" s="248">
        <f>IF(N505="sníž. přenesená",J505,0)</f>
        <v>0</v>
      </c>
      <c r="BI505" s="248">
        <f>IF(N505="nulová",J505,0)</f>
        <v>0</v>
      </c>
      <c r="BJ505" s="17" t="s">
        <v>149</v>
      </c>
      <c r="BK505" s="248">
        <f>ROUND(I505*H505,2)</f>
        <v>0</v>
      </c>
      <c r="BL505" s="17" t="s">
        <v>214</v>
      </c>
      <c r="BM505" s="247" t="s">
        <v>1103</v>
      </c>
    </row>
    <row r="506" s="13" customFormat="1">
      <c r="A506" s="13"/>
      <c r="B506" s="259"/>
      <c r="C506" s="260"/>
      <c r="D506" s="261" t="s">
        <v>168</v>
      </c>
      <c r="E506" s="262" t="s">
        <v>1</v>
      </c>
      <c r="F506" s="263" t="s">
        <v>1104</v>
      </c>
      <c r="G506" s="260"/>
      <c r="H506" s="264">
        <v>9</v>
      </c>
      <c r="I506" s="265"/>
      <c r="J506" s="260"/>
      <c r="K506" s="260"/>
      <c r="L506" s="266"/>
      <c r="M506" s="267"/>
      <c r="N506" s="268"/>
      <c r="O506" s="268"/>
      <c r="P506" s="268"/>
      <c r="Q506" s="268"/>
      <c r="R506" s="268"/>
      <c r="S506" s="268"/>
      <c r="T506" s="26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70" t="s">
        <v>168</v>
      </c>
      <c r="AU506" s="270" t="s">
        <v>83</v>
      </c>
      <c r="AV506" s="13" t="s">
        <v>83</v>
      </c>
      <c r="AW506" s="13" t="s">
        <v>30</v>
      </c>
      <c r="AX506" s="13" t="s">
        <v>73</v>
      </c>
      <c r="AY506" s="270" t="s">
        <v>141</v>
      </c>
    </row>
    <row r="507" s="14" customFormat="1">
      <c r="A507" s="14"/>
      <c r="B507" s="271"/>
      <c r="C507" s="272"/>
      <c r="D507" s="261" t="s">
        <v>168</v>
      </c>
      <c r="E507" s="273" t="s">
        <v>1</v>
      </c>
      <c r="F507" s="274" t="s">
        <v>169</v>
      </c>
      <c r="G507" s="272"/>
      <c r="H507" s="275">
        <v>9</v>
      </c>
      <c r="I507" s="276"/>
      <c r="J507" s="272"/>
      <c r="K507" s="272"/>
      <c r="L507" s="277"/>
      <c r="M507" s="278"/>
      <c r="N507" s="279"/>
      <c r="O507" s="279"/>
      <c r="P507" s="279"/>
      <c r="Q507" s="279"/>
      <c r="R507" s="279"/>
      <c r="S507" s="279"/>
      <c r="T507" s="28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81" t="s">
        <v>168</v>
      </c>
      <c r="AU507" s="281" t="s">
        <v>83</v>
      </c>
      <c r="AV507" s="14" t="s">
        <v>149</v>
      </c>
      <c r="AW507" s="14" t="s">
        <v>30</v>
      </c>
      <c r="AX507" s="14" t="s">
        <v>81</v>
      </c>
      <c r="AY507" s="281" t="s">
        <v>141</v>
      </c>
    </row>
    <row r="508" s="2" customFormat="1" ht="16.5" customHeight="1">
      <c r="A508" s="38"/>
      <c r="B508" s="39"/>
      <c r="C508" s="236" t="s">
        <v>1105</v>
      </c>
      <c r="D508" s="236" t="s">
        <v>144</v>
      </c>
      <c r="E508" s="237" t="s">
        <v>1106</v>
      </c>
      <c r="F508" s="238" t="s">
        <v>1107</v>
      </c>
      <c r="G508" s="239" t="s">
        <v>165</v>
      </c>
      <c r="H508" s="240">
        <v>3</v>
      </c>
      <c r="I508" s="241"/>
      <c r="J508" s="242">
        <f>ROUND(I508*H508,2)</f>
        <v>0</v>
      </c>
      <c r="K508" s="238" t="s">
        <v>148</v>
      </c>
      <c r="L508" s="44"/>
      <c r="M508" s="243" t="s">
        <v>1</v>
      </c>
      <c r="N508" s="244" t="s">
        <v>40</v>
      </c>
      <c r="O508" s="92"/>
      <c r="P508" s="245">
        <f>O508*H508</f>
        <v>0</v>
      </c>
      <c r="Q508" s="245">
        <v>0</v>
      </c>
      <c r="R508" s="245">
        <f>Q508*H508</f>
        <v>0</v>
      </c>
      <c r="S508" s="245">
        <v>0.041700000000000001</v>
      </c>
      <c r="T508" s="246">
        <f>S508*H508</f>
        <v>0.12509999999999999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47" t="s">
        <v>214</v>
      </c>
      <c r="AT508" s="247" t="s">
        <v>144</v>
      </c>
      <c r="AU508" s="247" t="s">
        <v>83</v>
      </c>
      <c r="AY508" s="17" t="s">
        <v>141</v>
      </c>
      <c r="BE508" s="248">
        <f>IF(N508="základní",J508,0)</f>
        <v>0</v>
      </c>
      <c r="BF508" s="248">
        <f>IF(N508="snížená",J508,0)</f>
        <v>0</v>
      </c>
      <c r="BG508" s="248">
        <f>IF(N508="zákl. přenesená",J508,0)</f>
        <v>0</v>
      </c>
      <c r="BH508" s="248">
        <f>IF(N508="sníž. přenesená",J508,0)</f>
        <v>0</v>
      </c>
      <c r="BI508" s="248">
        <f>IF(N508="nulová",J508,0)</f>
        <v>0</v>
      </c>
      <c r="BJ508" s="17" t="s">
        <v>149</v>
      </c>
      <c r="BK508" s="248">
        <f>ROUND(I508*H508,2)</f>
        <v>0</v>
      </c>
      <c r="BL508" s="17" t="s">
        <v>214</v>
      </c>
      <c r="BM508" s="247" t="s">
        <v>1108</v>
      </c>
    </row>
    <row r="509" s="2" customFormat="1" ht="21.75" customHeight="1">
      <c r="A509" s="38"/>
      <c r="B509" s="39"/>
      <c r="C509" s="236" t="s">
        <v>1109</v>
      </c>
      <c r="D509" s="236" t="s">
        <v>144</v>
      </c>
      <c r="E509" s="237" t="s">
        <v>1110</v>
      </c>
      <c r="F509" s="238" t="s">
        <v>1111</v>
      </c>
      <c r="G509" s="239" t="s">
        <v>436</v>
      </c>
      <c r="H509" s="240">
        <v>0.40699999999999997</v>
      </c>
      <c r="I509" s="241"/>
      <c r="J509" s="242">
        <f>ROUND(I509*H509,2)</f>
        <v>0</v>
      </c>
      <c r="K509" s="238" t="s">
        <v>148</v>
      </c>
      <c r="L509" s="44"/>
      <c r="M509" s="243" t="s">
        <v>1</v>
      </c>
      <c r="N509" s="244" t="s">
        <v>40</v>
      </c>
      <c r="O509" s="92"/>
      <c r="P509" s="245">
        <f>O509*H509</f>
        <v>0</v>
      </c>
      <c r="Q509" s="245">
        <v>0</v>
      </c>
      <c r="R509" s="245">
        <f>Q509*H509</f>
        <v>0</v>
      </c>
      <c r="S509" s="245">
        <v>0</v>
      </c>
      <c r="T509" s="24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47" t="s">
        <v>214</v>
      </c>
      <c r="AT509" s="247" t="s">
        <v>144</v>
      </c>
      <c r="AU509" s="247" t="s">
        <v>83</v>
      </c>
      <c r="AY509" s="17" t="s">
        <v>141</v>
      </c>
      <c r="BE509" s="248">
        <f>IF(N509="základní",J509,0)</f>
        <v>0</v>
      </c>
      <c r="BF509" s="248">
        <f>IF(N509="snížená",J509,0)</f>
        <v>0</v>
      </c>
      <c r="BG509" s="248">
        <f>IF(N509="zákl. přenesená",J509,0)</f>
        <v>0</v>
      </c>
      <c r="BH509" s="248">
        <f>IF(N509="sníž. přenesená",J509,0)</f>
        <v>0</v>
      </c>
      <c r="BI509" s="248">
        <f>IF(N509="nulová",J509,0)</f>
        <v>0</v>
      </c>
      <c r="BJ509" s="17" t="s">
        <v>149</v>
      </c>
      <c r="BK509" s="248">
        <f>ROUND(I509*H509,2)</f>
        <v>0</v>
      </c>
      <c r="BL509" s="17" t="s">
        <v>214</v>
      </c>
      <c r="BM509" s="247" t="s">
        <v>1112</v>
      </c>
    </row>
    <row r="510" s="12" customFormat="1" ht="22.8" customHeight="1">
      <c r="A510" s="12"/>
      <c r="B510" s="220"/>
      <c r="C510" s="221"/>
      <c r="D510" s="222" t="s">
        <v>72</v>
      </c>
      <c r="E510" s="234" t="s">
        <v>1113</v>
      </c>
      <c r="F510" s="234" t="s">
        <v>1114</v>
      </c>
      <c r="G510" s="221"/>
      <c r="H510" s="221"/>
      <c r="I510" s="224"/>
      <c r="J510" s="235">
        <f>BK510</f>
        <v>0</v>
      </c>
      <c r="K510" s="221"/>
      <c r="L510" s="226"/>
      <c r="M510" s="227"/>
      <c r="N510" s="228"/>
      <c r="O510" s="228"/>
      <c r="P510" s="229">
        <f>SUM(P511:P543)</f>
        <v>0</v>
      </c>
      <c r="Q510" s="228"/>
      <c r="R510" s="229">
        <f>SUM(R511:R543)</f>
        <v>0.01392</v>
      </c>
      <c r="S510" s="228"/>
      <c r="T510" s="230">
        <f>SUM(T511:T543)</f>
        <v>0.14420000000000002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31" t="s">
        <v>83</v>
      </c>
      <c r="AT510" s="232" t="s">
        <v>72</v>
      </c>
      <c r="AU510" s="232" t="s">
        <v>81</v>
      </c>
      <c r="AY510" s="231" t="s">
        <v>141</v>
      </c>
      <c r="BK510" s="233">
        <f>SUM(BK511:BK543)</f>
        <v>0</v>
      </c>
    </row>
    <row r="511" s="2" customFormat="1" ht="21.75" customHeight="1">
      <c r="A511" s="38"/>
      <c r="B511" s="39"/>
      <c r="C511" s="236" t="s">
        <v>1115</v>
      </c>
      <c r="D511" s="236" t="s">
        <v>144</v>
      </c>
      <c r="E511" s="237" t="s">
        <v>1116</v>
      </c>
      <c r="F511" s="238" t="s">
        <v>1117</v>
      </c>
      <c r="G511" s="239" t="s">
        <v>165</v>
      </c>
      <c r="H511" s="240">
        <v>1</v>
      </c>
      <c r="I511" s="241"/>
      <c r="J511" s="242">
        <f>ROUND(I511*H511,2)</f>
        <v>0</v>
      </c>
      <c r="K511" s="238" t="s">
        <v>148</v>
      </c>
      <c r="L511" s="44"/>
      <c r="M511" s="243" t="s">
        <v>1</v>
      </c>
      <c r="N511" s="244" t="s">
        <v>40</v>
      </c>
      <c r="O511" s="92"/>
      <c r="P511" s="245">
        <f>O511*H511</f>
        <v>0</v>
      </c>
      <c r="Q511" s="245">
        <v>0</v>
      </c>
      <c r="R511" s="245">
        <f>Q511*H511</f>
        <v>0</v>
      </c>
      <c r="S511" s="245">
        <v>0</v>
      </c>
      <c r="T511" s="24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47" t="s">
        <v>214</v>
      </c>
      <c r="AT511" s="247" t="s">
        <v>144</v>
      </c>
      <c r="AU511" s="247" t="s">
        <v>83</v>
      </c>
      <c r="AY511" s="17" t="s">
        <v>141</v>
      </c>
      <c r="BE511" s="248">
        <f>IF(N511="základní",J511,0)</f>
        <v>0</v>
      </c>
      <c r="BF511" s="248">
        <f>IF(N511="snížená",J511,0)</f>
        <v>0</v>
      </c>
      <c r="BG511" s="248">
        <f>IF(N511="zákl. přenesená",J511,0)</f>
        <v>0</v>
      </c>
      <c r="BH511" s="248">
        <f>IF(N511="sníž. přenesená",J511,0)</f>
        <v>0</v>
      </c>
      <c r="BI511" s="248">
        <f>IF(N511="nulová",J511,0)</f>
        <v>0</v>
      </c>
      <c r="BJ511" s="17" t="s">
        <v>149</v>
      </c>
      <c r="BK511" s="248">
        <f>ROUND(I511*H511,2)</f>
        <v>0</v>
      </c>
      <c r="BL511" s="17" t="s">
        <v>214</v>
      </c>
      <c r="BM511" s="247" t="s">
        <v>1118</v>
      </c>
    </row>
    <row r="512" s="2" customFormat="1" ht="21.75" customHeight="1">
      <c r="A512" s="38"/>
      <c r="B512" s="39"/>
      <c r="C512" s="249" t="s">
        <v>1119</v>
      </c>
      <c r="D512" s="249" t="s">
        <v>162</v>
      </c>
      <c r="E512" s="250" t="s">
        <v>1120</v>
      </c>
      <c r="F512" s="251" t="s">
        <v>1121</v>
      </c>
      <c r="G512" s="252" t="s">
        <v>165</v>
      </c>
      <c r="H512" s="253">
        <v>1</v>
      </c>
      <c r="I512" s="254"/>
      <c r="J512" s="255">
        <f>ROUND(I512*H512,2)</f>
        <v>0</v>
      </c>
      <c r="K512" s="251" t="s">
        <v>1</v>
      </c>
      <c r="L512" s="256"/>
      <c r="M512" s="257" t="s">
        <v>1</v>
      </c>
      <c r="N512" s="258" t="s">
        <v>40</v>
      </c>
      <c r="O512" s="92"/>
      <c r="P512" s="245">
        <f>O512*H512</f>
        <v>0</v>
      </c>
      <c r="Q512" s="245">
        <v>0</v>
      </c>
      <c r="R512" s="245">
        <f>Q512*H512</f>
        <v>0</v>
      </c>
      <c r="S512" s="245">
        <v>0</v>
      </c>
      <c r="T512" s="24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47" t="s">
        <v>278</v>
      </c>
      <c r="AT512" s="247" t="s">
        <v>162</v>
      </c>
      <c r="AU512" s="247" t="s">
        <v>83</v>
      </c>
      <c r="AY512" s="17" t="s">
        <v>141</v>
      </c>
      <c r="BE512" s="248">
        <f>IF(N512="základní",J512,0)</f>
        <v>0</v>
      </c>
      <c r="BF512" s="248">
        <f>IF(N512="snížená",J512,0)</f>
        <v>0</v>
      </c>
      <c r="BG512" s="248">
        <f>IF(N512="zákl. přenesená",J512,0)</f>
        <v>0</v>
      </c>
      <c r="BH512" s="248">
        <f>IF(N512="sníž. přenesená",J512,0)</f>
        <v>0</v>
      </c>
      <c r="BI512" s="248">
        <f>IF(N512="nulová",J512,0)</f>
        <v>0</v>
      </c>
      <c r="BJ512" s="17" t="s">
        <v>149</v>
      </c>
      <c r="BK512" s="248">
        <f>ROUND(I512*H512,2)</f>
        <v>0</v>
      </c>
      <c r="BL512" s="17" t="s">
        <v>214</v>
      </c>
      <c r="BM512" s="247" t="s">
        <v>1122</v>
      </c>
    </row>
    <row r="513" s="13" customFormat="1">
      <c r="A513" s="13"/>
      <c r="B513" s="259"/>
      <c r="C513" s="260"/>
      <c r="D513" s="261" t="s">
        <v>168</v>
      </c>
      <c r="E513" s="262" t="s">
        <v>1</v>
      </c>
      <c r="F513" s="263" t="s">
        <v>1123</v>
      </c>
      <c r="G513" s="260"/>
      <c r="H513" s="264">
        <v>1</v>
      </c>
      <c r="I513" s="265"/>
      <c r="J513" s="260"/>
      <c r="K513" s="260"/>
      <c r="L513" s="266"/>
      <c r="M513" s="267"/>
      <c r="N513" s="268"/>
      <c r="O513" s="268"/>
      <c r="P513" s="268"/>
      <c r="Q513" s="268"/>
      <c r="R513" s="268"/>
      <c r="S513" s="268"/>
      <c r="T513" s="26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70" t="s">
        <v>168</v>
      </c>
      <c r="AU513" s="270" t="s">
        <v>83</v>
      </c>
      <c r="AV513" s="13" t="s">
        <v>83</v>
      </c>
      <c r="AW513" s="13" t="s">
        <v>30</v>
      </c>
      <c r="AX513" s="13" t="s">
        <v>73</v>
      </c>
      <c r="AY513" s="270" t="s">
        <v>141</v>
      </c>
    </row>
    <row r="514" s="14" customFormat="1">
      <c r="A514" s="14"/>
      <c r="B514" s="271"/>
      <c r="C514" s="272"/>
      <c r="D514" s="261" t="s">
        <v>168</v>
      </c>
      <c r="E514" s="273" t="s">
        <v>1</v>
      </c>
      <c r="F514" s="274" t="s">
        <v>169</v>
      </c>
      <c r="G514" s="272"/>
      <c r="H514" s="275">
        <v>1</v>
      </c>
      <c r="I514" s="276"/>
      <c r="J514" s="272"/>
      <c r="K514" s="272"/>
      <c r="L514" s="277"/>
      <c r="M514" s="278"/>
      <c r="N514" s="279"/>
      <c r="O514" s="279"/>
      <c r="P514" s="279"/>
      <c r="Q514" s="279"/>
      <c r="R514" s="279"/>
      <c r="S514" s="279"/>
      <c r="T514" s="28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81" t="s">
        <v>168</v>
      </c>
      <c r="AU514" s="281" t="s">
        <v>83</v>
      </c>
      <c r="AV514" s="14" t="s">
        <v>149</v>
      </c>
      <c r="AW514" s="14" t="s">
        <v>30</v>
      </c>
      <c r="AX514" s="14" t="s">
        <v>81</v>
      </c>
      <c r="AY514" s="281" t="s">
        <v>141</v>
      </c>
    </row>
    <row r="515" s="2" customFormat="1" ht="21.75" customHeight="1">
      <c r="A515" s="38"/>
      <c r="B515" s="39"/>
      <c r="C515" s="236" t="s">
        <v>1124</v>
      </c>
      <c r="D515" s="236" t="s">
        <v>144</v>
      </c>
      <c r="E515" s="237" t="s">
        <v>1125</v>
      </c>
      <c r="F515" s="238" t="s">
        <v>1126</v>
      </c>
      <c r="G515" s="239" t="s">
        <v>165</v>
      </c>
      <c r="H515" s="240">
        <v>14</v>
      </c>
      <c r="I515" s="241"/>
      <c r="J515" s="242">
        <f>ROUND(I515*H515,2)</f>
        <v>0</v>
      </c>
      <c r="K515" s="238" t="s">
        <v>1</v>
      </c>
      <c r="L515" s="44"/>
      <c r="M515" s="243" t="s">
        <v>1</v>
      </c>
      <c r="N515" s="244" t="s">
        <v>40</v>
      </c>
      <c r="O515" s="92"/>
      <c r="P515" s="245">
        <f>O515*H515</f>
        <v>0</v>
      </c>
      <c r="Q515" s="245">
        <v>0</v>
      </c>
      <c r="R515" s="245">
        <f>Q515*H515</f>
        <v>0</v>
      </c>
      <c r="S515" s="245">
        <v>0</v>
      </c>
      <c r="T515" s="24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47" t="s">
        <v>214</v>
      </c>
      <c r="AT515" s="247" t="s">
        <v>144</v>
      </c>
      <c r="AU515" s="247" t="s">
        <v>83</v>
      </c>
      <c r="AY515" s="17" t="s">
        <v>141</v>
      </c>
      <c r="BE515" s="248">
        <f>IF(N515="základní",J515,0)</f>
        <v>0</v>
      </c>
      <c r="BF515" s="248">
        <f>IF(N515="snížená",J515,0)</f>
        <v>0</v>
      </c>
      <c r="BG515" s="248">
        <f>IF(N515="zákl. přenesená",J515,0)</f>
        <v>0</v>
      </c>
      <c r="BH515" s="248">
        <f>IF(N515="sníž. přenesená",J515,0)</f>
        <v>0</v>
      </c>
      <c r="BI515" s="248">
        <f>IF(N515="nulová",J515,0)</f>
        <v>0</v>
      </c>
      <c r="BJ515" s="17" t="s">
        <v>149</v>
      </c>
      <c r="BK515" s="248">
        <f>ROUND(I515*H515,2)</f>
        <v>0</v>
      </c>
      <c r="BL515" s="17" t="s">
        <v>214</v>
      </c>
      <c r="BM515" s="247" t="s">
        <v>1127</v>
      </c>
    </row>
    <row r="516" s="2" customFormat="1" ht="21.75" customHeight="1">
      <c r="A516" s="38"/>
      <c r="B516" s="39"/>
      <c r="C516" s="249" t="s">
        <v>1128</v>
      </c>
      <c r="D516" s="249" t="s">
        <v>162</v>
      </c>
      <c r="E516" s="250" t="s">
        <v>1129</v>
      </c>
      <c r="F516" s="251" t="s">
        <v>1130</v>
      </c>
      <c r="G516" s="252" t="s">
        <v>165</v>
      </c>
      <c r="H516" s="253">
        <v>14</v>
      </c>
      <c r="I516" s="254"/>
      <c r="J516" s="255">
        <f>ROUND(I516*H516,2)</f>
        <v>0</v>
      </c>
      <c r="K516" s="251" t="s">
        <v>1</v>
      </c>
      <c r="L516" s="256"/>
      <c r="M516" s="257" t="s">
        <v>1</v>
      </c>
      <c r="N516" s="258" t="s">
        <v>40</v>
      </c>
      <c r="O516" s="92"/>
      <c r="P516" s="245">
        <f>O516*H516</f>
        <v>0</v>
      </c>
      <c r="Q516" s="245">
        <v>0</v>
      </c>
      <c r="R516" s="245">
        <f>Q516*H516</f>
        <v>0</v>
      </c>
      <c r="S516" s="245">
        <v>0</v>
      </c>
      <c r="T516" s="24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47" t="s">
        <v>278</v>
      </c>
      <c r="AT516" s="247" t="s">
        <v>162</v>
      </c>
      <c r="AU516" s="247" t="s">
        <v>83</v>
      </c>
      <c r="AY516" s="17" t="s">
        <v>141</v>
      </c>
      <c r="BE516" s="248">
        <f>IF(N516="základní",J516,0)</f>
        <v>0</v>
      </c>
      <c r="BF516" s="248">
        <f>IF(N516="snížená",J516,0)</f>
        <v>0</v>
      </c>
      <c r="BG516" s="248">
        <f>IF(N516="zákl. přenesená",J516,0)</f>
        <v>0</v>
      </c>
      <c r="BH516" s="248">
        <f>IF(N516="sníž. přenesená",J516,0)</f>
        <v>0</v>
      </c>
      <c r="BI516" s="248">
        <f>IF(N516="nulová",J516,0)</f>
        <v>0</v>
      </c>
      <c r="BJ516" s="17" t="s">
        <v>149</v>
      </c>
      <c r="BK516" s="248">
        <f>ROUND(I516*H516,2)</f>
        <v>0</v>
      </c>
      <c r="BL516" s="17" t="s">
        <v>214</v>
      </c>
      <c r="BM516" s="247" t="s">
        <v>1131</v>
      </c>
    </row>
    <row r="517" s="13" customFormat="1">
      <c r="A517" s="13"/>
      <c r="B517" s="259"/>
      <c r="C517" s="260"/>
      <c r="D517" s="261" t="s">
        <v>168</v>
      </c>
      <c r="E517" s="262" t="s">
        <v>1</v>
      </c>
      <c r="F517" s="263" t="s">
        <v>207</v>
      </c>
      <c r="G517" s="260"/>
      <c r="H517" s="264">
        <v>14</v>
      </c>
      <c r="I517" s="265"/>
      <c r="J517" s="260"/>
      <c r="K517" s="260"/>
      <c r="L517" s="266"/>
      <c r="M517" s="267"/>
      <c r="N517" s="268"/>
      <c r="O517" s="268"/>
      <c r="P517" s="268"/>
      <c r="Q517" s="268"/>
      <c r="R517" s="268"/>
      <c r="S517" s="268"/>
      <c r="T517" s="26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70" t="s">
        <v>168</v>
      </c>
      <c r="AU517" s="270" t="s">
        <v>83</v>
      </c>
      <c r="AV517" s="13" t="s">
        <v>83</v>
      </c>
      <c r="AW517" s="13" t="s">
        <v>30</v>
      </c>
      <c r="AX517" s="13" t="s">
        <v>73</v>
      </c>
      <c r="AY517" s="270" t="s">
        <v>141</v>
      </c>
    </row>
    <row r="518" s="14" customFormat="1">
      <c r="A518" s="14"/>
      <c r="B518" s="271"/>
      <c r="C518" s="272"/>
      <c r="D518" s="261" t="s">
        <v>168</v>
      </c>
      <c r="E518" s="273" t="s">
        <v>1</v>
      </c>
      <c r="F518" s="274" t="s">
        <v>169</v>
      </c>
      <c r="G518" s="272"/>
      <c r="H518" s="275">
        <v>14</v>
      </c>
      <c r="I518" s="276"/>
      <c r="J518" s="272"/>
      <c r="K518" s="272"/>
      <c r="L518" s="277"/>
      <c r="M518" s="278"/>
      <c r="N518" s="279"/>
      <c r="O518" s="279"/>
      <c r="P518" s="279"/>
      <c r="Q518" s="279"/>
      <c r="R518" s="279"/>
      <c r="S518" s="279"/>
      <c r="T518" s="28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81" t="s">
        <v>168</v>
      </c>
      <c r="AU518" s="281" t="s">
        <v>83</v>
      </c>
      <c r="AV518" s="14" t="s">
        <v>149</v>
      </c>
      <c r="AW518" s="14" t="s">
        <v>30</v>
      </c>
      <c r="AX518" s="14" t="s">
        <v>81</v>
      </c>
      <c r="AY518" s="281" t="s">
        <v>141</v>
      </c>
    </row>
    <row r="519" s="2" customFormat="1" ht="21.75" customHeight="1">
      <c r="A519" s="38"/>
      <c r="B519" s="39"/>
      <c r="C519" s="236" t="s">
        <v>1132</v>
      </c>
      <c r="D519" s="236" t="s">
        <v>144</v>
      </c>
      <c r="E519" s="237" t="s">
        <v>1133</v>
      </c>
      <c r="F519" s="238" t="s">
        <v>1117</v>
      </c>
      <c r="G519" s="239" t="s">
        <v>165</v>
      </c>
      <c r="H519" s="240">
        <v>7</v>
      </c>
      <c r="I519" s="241"/>
      <c r="J519" s="242">
        <f>ROUND(I519*H519,2)</f>
        <v>0</v>
      </c>
      <c r="K519" s="238" t="s">
        <v>148</v>
      </c>
      <c r="L519" s="44"/>
      <c r="M519" s="243" t="s">
        <v>1</v>
      </c>
      <c r="N519" s="244" t="s">
        <v>40</v>
      </c>
      <c r="O519" s="92"/>
      <c r="P519" s="245">
        <f>O519*H519</f>
        <v>0</v>
      </c>
      <c r="Q519" s="245">
        <v>0</v>
      </c>
      <c r="R519" s="245">
        <f>Q519*H519</f>
        <v>0</v>
      </c>
      <c r="S519" s="245">
        <v>0</v>
      </c>
      <c r="T519" s="24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47" t="s">
        <v>214</v>
      </c>
      <c r="AT519" s="247" t="s">
        <v>144</v>
      </c>
      <c r="AU519" s="247" t="s">
        <v>83</v>
      </c>
      <c r="AY519" s="17" t="s">
        <v>141</v>
      </c>
      <c r="BE519" s="248">
        <f>IF(N519="základní",J519,0)</f>
        <v>0</v>
      </c>
      <c r="BF519" s="248">
        <f>IF(N519="snížená",J519,0)</f>
        <v>0</v>
      </c>
      <c r="BG519" s="248">
        <f>IF(N519="zákl. přenesená",J519,0)</f>
        <v>0</v>
      </c>
      <c r="BH519" s="248">
        <f>IF(N519="sníž. přenesená",J519,0)</f>
        <v>0</v>
      </c>
      <c r="BI519" s="248">
        <f>IF(N519="nulová",J519,0)</f>
        <v>0</v>
      </c>
      <c r="BJ519" s="17" t="s">
        <v>149</v>
      </c>
      <c r="BK519" s="248">
        <f>ROUND(I519*H519,2)</f>
        <v>0</v>
      </c>
      <c r="BL519" s="17" t="s">
        <v>214</v>
      </c>
      <c r="BM519" s="247" t="s">
        <v>1134</v>
      </c>
    </row>
    <row r="520" s="2" customFormat="1" ht="16.5" customHeight="1">
      <c r="A520" s="38"/>
      <c r="B520" s="39"/>
      <c r="C520" s="249" t="s">
        <v>1135</v>
      </c>
      <c r="D520" s="249" t="s">
        <v>162</v>
      </c>
      <c r="E520" s="250" t="s">
        <v>1136</v>
      </c>
      <c r="F520" s="251" t="s">
        <v>1137</v>
      </c>
      <c r="G520" s="252" t="s">
        <v>165</v>
      </c>
      <c r="H520" s="253">
        <v>2</v>
      </c>
      <c r="I520" s="254"/>
      <c r="J520" s="255">
        <f>ROUND(I520*H520,2)</f>
        <v>0</v>
      </c>
      <c r="K520" s="251" t="s">
        <v>148</v>
      </c>
      <c r="L520" s="256"/>
      <c r="M520" s="257" t="s">
        <v>1</v>
      </c>
      <c r="N520" s="258" t="s">
        <v>40</v>
      </c>
      <c r="O520" s="92"/>
      <c r="P520" s="245">
        <f>O520*H520</f>
        <v>0</v>
      </c>
      <c r="Q520" s="245">
        <v>0.00046000000000000001</v>
      </c>
      <c r="R520" s="245">
        <f>Q520*H520</f>
        <v>0.00092000000000000003</v>
      </c>
      <c r="S520" s="245">
        <v>0</v>
      </c>
      <c r="T520" s="24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47" t="s">
        <v>278</v>
      </c>
      <c r="AT520" s="247" t="s">
        <v>162</v>
      </c>
      <c r="AU520" s="247" t="s">
        <v>83</v>
      </c>
      <c r="AY520" s="17" t="s">
        <v>141</v>
      </c>
      <c r="BE520" s="248">
        <f>IF(N520="základní",J520,0)</f>
        <v>0</v>
      </c>
      <c r="BF520" s="248">
        <f>IF(N520="snížená",J520,0)</f>
        <v>0</v>
      </c>
      <c r="BG520" s="248">
        <f>IF(N520="zákl. přenesená",J520,0)</f>
        <v>0</v>
      </c>
      <c r="BH520" s="248">
        <f>IF(N520="sníž. přenesená",J520,0)</f>
        <v>0</v>
      </c>
      <c r="BI520" s="248">
        <f>IF(N520="nulová",J520,0)</f>
        <v>0</v>
      </c>
      <c r="BJ520" s="17" t="s">
        <v>149</v>
      </c>
      <c r="BK520" s="248">
        <f>ROUND(I520*H520,2)</f>
        <v>0</v>
      </c>
      <c r="BL520" s="17" t="s">
        <v>214</v>
      </c>
      <c r="BM520" s="247" t="s">
        <v>1138</v>
      </c>
    </row>
    <row r="521" s="13" customFormat="1">
      <c r="A521" s="13"/>
      <c r="B521" s="259"/>
      <c r="C521" s="260"/>
      <c r="D521" s="261" t="s">
        <v>168</v>
      </c>
      <c r="E521" s="262" t="s">
        <v>1</v>
      </c>
      <c r="F521" s="263" t="s">
        <v>1139</v>
      </c>
      <c r="G521" s="260"/>
      <c r="H521" s="264">
        <v>2</v>
      </c>
      <c r="I521" s="265"/>
      <c r="J521" s="260"/>
      <c r="K521" s="260"/>
      <c r="L521" s="266"/>
      <c r="M521" s="267"/>
      <c r="N521" s="268"/>
      <c r="O521" s="268"/>
      <c r="P521" s="268"/>
      <c r="Q521" s="268"/>
      <c r="R521" s="268"/>
      <c r="S521" s="268"/>
      <c r="T521" s="26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70" t="s">
        <v>168</v>
      </c>
      <c r="AU521" s="270" t="s">
        <v>83</v>
      </c>
      <c r="AV521" s="13" t="s">
        <v>83</v>
      </c>
      <c r="AW521" s="13" t="s">
        <v>30</v>
      </c>
      <c r="AX521" s="13" t="s">
        <v>73</v>
      </c>
      <c r="AY521" s="270" t="s">
        <v>141</v>
      </c>
    </row>
    <row r="522" s="14" customFormat="1">
      <c r="A522" s="14"/>
      <c r="B522" s="271"/>
      <c r="C522" s="272"/>
      <c r="D522" s="261" t="s">
        <v>168</v>
      </c>
      <c r="E522" s="273" t="s">
        <v>1</v>
      </c>
      <c r="F522" s="274" t="s">
        <v>169</v>
      </c>
      <c r="G522" s="272"/>
      <c r="H522" s="275">
        <v>2</v>
      </c>
      <c r="I522" s="276"/>
      <c r="J522" s="272"/>
      <c r="K522" s="272"/>
      <c r="L522" s="277"/>
      <c r="M522" s="278"/>
      <c r="N522" s="279"/>
      <c r="O522" s="279"/>
      <c r="P522" s="279"/>
      <c r="Q522" s="279"/>
      <c r="R522" s="279"/>
      <c r="S522" s="279"/>
      <c r="T522" s="28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81" t="s">
        <v>168</v>
      </c>
      <c r="AU522" s="281" t="s">
        <v>83</v>
      </c>
      <c r="AV522" s="14" t="s">
        <v>149</v>
      </c>
      <c r="AW522" s="14" t="s">
        <v>30</v>
      </c>
      <c r="AX522" s="14" t="s">
        <v>81</v>
      </c>
      <c r="AY522" s="281" t="s">
        <v>141</v>
      </c>
    </row>
    <row r="523" s="2" customFormat="1" ht="16.5" customHeight="1">
      <c r="A523" s="38"/>
      <c r="B523" s="39"/>
      <c r="C523" s="249" t="s">
        <v>1140</v>
      </c>
      <c r="D523" s="249" t="s">
        <v>162</v>
      </c>
      <c r="E523" s="250" t="s">
        <v>1141</v>
      </c>
      <c r="F523" s="251" t="s">
        <v>1142</v>
      </c>
      <c r="G523" s="252" t="s">
        <v>165</v>
      </c>
      <c r="H523" s="253">
        <v>4</v>
      </c>
      <c r="I523" s="254"/>
      <c r="J523" s="255">
        <f>ROUND(I523*H523,2)</f>
        <v>0</v>
      </c>
      <c r="K523" s="251" t="s">
        <v>1</v>
      </c>
      <c r="L523" s="256"/>
      <c r="M523" s="257" t="s">
        <v>1</v>
      </c>
      <c r="N523" s="258" t="s">
        <v>40</v>
      </c>
      <c r="O523" s="92"/>
      <c r="P523" s="245">
        <f>O523*H523</f>
        <v>0</v>
      </c>
      <c r="Q523" s="245">
        <v>0</v>
      </c>
      <c r="R523" s="245">
        <f>Q523*H523</f>
        <v>0</v>
      </c>
      <c r="S523" s="245">
        <v>0</v>
      </c>
      <c r="T523" s="24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47" t="s">
        <v>278</v>
      </c>
      <c r="AT523" s="247" t="s">
        <v>162</v>
      </c>
      <c r="AU523" s="247" t="s">
        <v>83</v>
      </c>
      <c r="AY523" s="17" t="s">
        <v>141</v>
      </c>
      <c r="BE523" s="248">
        <f>IF(N523="základní",J523,0)</f>
        <v>0</v>
      </c>
      <c r="BF523" s="248">
        <f>IF(N523="snížená",J523,0)</f>
        <v>0</v>
      </c>
      <c r="BG523" s="248">
        <f>IF(N523="zákl. přenesená",J523,0)</f>
        <v>0</v>
      </c>
      <c r="BH523" s="248">
        <f>IF(N523="sníž. přenesená",J523,0)</f>
        <v>0</v>
      </c>
      <c r="BI523" s="248">
        <f>IF(N523="nulová",J523,0)</f>
        <v>0</v>
      </c>
      <c r="BJ523" s="17" t="s">
        <v>149</v>
      </c>
      <c r="BK523" s="248">
        <f>ROUND(I523*H523,2)</f>
        <v>0</v>
      </c>
      <c r="BL523" s="17" t="s">
        <v>214</v>
      </c>
      <c r="BM523" s="247" t="s">
        <v>1143</v>
      </c>
    </row>
    <row r="524" s="13" customFormat="1">
      <c r="A524" s="13"/>
      <c r="B524" s="259"/>
      <c r="C524" s="260"/>
      <c r="D524" s="261" t="s">
        <v>168</v>
      </c>
      <c r="E524" s="262" t="s">
        <v>1</v>
      </c>
      <c r="F524" s="263" t="s">
        <v>1144</v>
      </c>
      <c r="G524" s="260"/>
      <c r="H524" s="264">
        <v>4</v>
      </c>
      <c r="I524" s="265"/>
      <c r="J524" s="260"/>
      <c r="K524" s="260"/>
      <c r="L524" s="266"/>
      <c r="M524" s="267"/>
      <c r="N524" s="268"/>
      <c r="O524" s="268"/>
      <c r="P524" s="268"/>
      <c r="Q524" s="268"/>
      <c r="R524" s="268"/>
      <c r="S524" s="268"/>
      <c r="T524" s="26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70" t="s">
        <v>168</v>
      </c>
      <c r="AU524" s="270" t="s">
        <v>83</v>
      </c>
      <c r="AV524" s="13" t="s">
        <v>83</v>
      </c>
      <c r="AW524" s="13" t="s">
        <v>30</v>
      </c>
      <c r="AX524" s="13" t="s">
        <v>73</v>
      </c>
      <c r="AY524" s="270" t="s">
        <v>141</v>
      </c>
    </row>
    <row r="525" s="14" customFormat="1">
      <c r="A525" s="14"/>
      <c r="B525" s="271"/>
      <c r="C525" s="272"/>
      <c r="D525" s="261" t="s">
        <v>168</v>
      </c>
      <c r="E525" s="273" t="s">
        <v>1</v>
      </c>
      <c r="F525" s="274" t="s">
        <v>169</v>
      </c>
      <c r="G525" s="272"/>
      <c r="H525" s="275">
        <v>4</v>
      </c>
      <c r="I525" s="276"/>
      <c r="J525" s="272"/>
      <c r="K525" s="272"/>
      <c r="L525" s="277"/>
      <c r="M525" s="278"/>
      <c r="N525" s="279"/>
      <c r="O525" s="279"/>
      <c r="P525" s="279"/>
      <c r="Q525" s="279"/>
      <c r="R525" s="279"/>
      <c r="S525" s="279"/>
      <c r="T525" s="28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81" t="s">
        <v>168</v>
      </c>
      <c r="AU525" s="281" t="s">
        <v>83</v>
      </c>
      <c r="AV525" s="14" t="s">
        <v>149</v>
      </c>
      <c r="AW525" s="14" t="s">
        <v>30</v>
      </c>
      <c r="AX525" s="14" t="s">
        <v>81</v>
      </c>
      <c r="AY525" s="281" t="s">
        <v>141</v>
      </c>
    </row>
    <row r="526" s="2" customFormat="1" ht="16.5" customHeight="1">
      <c r="A526" s="38"/>
      <c r="B526" s="39"/>
      <c r="C526" s="249" t="s">
        <v>1145</v>
      </c>
      <c r="D526" s="249" t="s">
        <v>162</v>
      </c>
      <c r="E526" s="250" t="s">
        <v>1146</v>
      </c>
      <c r="F526" s="251" t="s">
        <v>1147</v>
      </c>
      <c r="G526" s="252" t="s">
        <v>165</v>
      </c>
      <c r="H526" s="253">
        <v>1</v>
      </c>
      <c r="I526" s="254"/>
      <c r="J526" s="255">
        <f>ROUND(I526*H526,2)</f>
        <v>0</v>
      </c>
      <c r="K526" s="251" t="s">
        <v>1</v>
      </c>
      <c r="L526" s="256"/>
      <c r="M526" s="257" t="s">
        <v>1</v>
      </c>
      <c r="N526" s="258" t="s">
        <v>40</v>
      </c>
      <c r="O526" s="92"/>
      <c r="P526" s="245">
        <f>O526*H526</f>
        <v>0</v>
      </c>
      <c r="Q526" s="245">
        <v>0</v>
      </c>
      <c r="R526" s="245">
        <f>Q526*H526</f>
        <v>0</v>
      </c>
      <c r="S526" s="245">
        <v>0</v>
      </c>
      <c r="T526" s="24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47" t="s">
        <v>278</v>
      </c>
      <c r="AT526" s="247" t="s">
        <v>162</v>
      </c>
      <c r="AU526" s="247" t="s">
        <v>83</v>
      </c>
      <c r="AY526" s="17" t="s">
        <v>141</v>
      </c>
      <c r="BE526" s="248">
        <f>IF(N526="základní",J526,0)</f>
        <v>0</v>
      </c>
      <c r="BF526" s="248">
        <f>IF(N526="snížená",J526,0)</f>
        <v>0</v>
      </c>
      <c r="BG526" s="248">
        <f>IF(N526="zákl. přenesená",J526,0)</f>
        <v>0</v>
      </c>
      <c r="BH526" s="248">
        <f>IF(N526="sníž. přenesená",J526,0)</f>
        <v>0</v>
      </c>
      <c r="BI526" s="248">
        <f>IF(N526="nulová",J526,0)</f>
        <v>0</v>
      </c>
      <c r="BJ526" s="17" t="s">
        <v>149</v>
      </c>
      <c r="BK526" s="248">
        <f>ROUND(I526*H526,2)</f>
        <v>0</v>
      </c>
      <c r="BL526" s="17" t="s">
        <v>214</v>
      </c>
      <c r="BM526" s="247" t="s">
        <v>1148</v>
      </c>
    </row>
    <row r="527" s="13" customFormat="1">
      <c r="A527" s="13"/>
      <c r="B527" s="259"/>
      <c r="C527" s="260"/>
      <c r="D527" s="261" t="s">
        <v>168</v>
      </c>
      <c r="E527" s="262" t="s">
        <v>1</v>
      </c>
      <c r="F527" s="263" t="s">
        <v>1149</v>
      </c>
      <c r="G527" s="260"/>
      <c r="H527" s="264">
        <v>1</v>
      </c>
      <c r="I527" s="265"/>
      <c r="J527" s="260"/>
      <c r="K527" s="260"/>
      <c r="L527" s="266"/>
      <c r="M527" s="267"/>
      <c r="N527" s="268"/>
      <c r="O527" s="268"/>
      <c r="P527" s="268"/>
      <c r="Q527" s="268"/>
      <c r="R527" s="268"/>
      <c r="S527" s="268"/>
      <c r="T527" s="26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70" t="s">
        <v>168</v>
      </c>
      <c r="AU527" s="270" t="s">
        <v>83</v>
      </c>
      <c r="AV527" s="13" t="s">
        <v>83</v>
      </c>
      <c r="AW527" s="13" t="s">
        <v>30</v>
      </c>
      <c r="AX527" s="13" t="s">
        <v>73</v>
      </c>
      <c r="AY527" s="270" t="s">
        <v>141</v>
      </c>
    </row>
    <row r="528" s="14" customFormat="1">
      <c r="A528" s="14"/>
      <c r="B528" s="271"/>
      <c r="C528" s="272"/>
      <c r="D528" s="261" t="s">
        <v>168</v>
      </c>
      <c r="E528" s="273" t="s">
        <v>1</v>
      </c>
      <c r="F528" s="274" t="s">
        <v>169</v>
      </c>
      <c r="G528" s="272"/>
      <c r="H528" s="275">
        <v>1</v>
      </c>
      <c r="I528" s="276"/>
      <c r="J528" s="272"/>
      <c r="K528" s="272"/>
      <c r="L528" s="277"/>
      <c r="M528" s="278"/>
      <c r="N528" s="279"/>
      <c r="O528" s="279"/>
      <c r="P528" s="279"/>
      <c r="Q528" s="279"/>
      <c r="R528" s="279"/>
      <c r="S528" s="279"/>
      <c r="T528" s="28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81" t="s">
        <v>168</v>
      </c>
      <c r="AU528" s="281" t="s">
        <v>83</v>
      </c>
      <c r="AV528" s="14" t="s">
        <v>149</v>
      </c>
      <c r="AW528" s="14" t="s">
        <v>30</v>
      </c>
      <c r="AX528" s="14" t="s">
        <v>81</v>
      </c>
      <c r="AY528" s="281" t="s">
        <v>141</v>
      </c>
    </row>
    <row r="529" s="2" customFormat="1" ht="21.75" customHeight="1">
      <c r="A529" s="38"/>
      <c r="B529" s="39"/>
      <c r="C529" s="236" t="s">
        <v>1150</v>
      </c>
      <c r="D529" s="236" t="s">
        <v>144</v>
      </c>
      <c r="E529" s="237" t="s">
        <v>1151</v>
      </c>
      <c r="F529" s="238" t="s">
        <v>1152</v>
      </c>
      <c r="G529" s="239" t="s">
        <v>165</v>
      </c>
      <c r="H529" s="240">
        <v>8</v>
      </c>
      <c r="I529" s="241"/>
      <c r="J529" s="242">
        <f>ROUND(I529*H529,2)</f>
        <v>0</v>
      </c>
      <c r="K529" s="238" t="s">
        <v>148</v>
      </c>
      <c r="L529" s="44"/>
      <c r="M529" s="243" t="s">
        <v>1</v>
      </c>
      <c r="N529" s="244" t="s">
        <v>40</v>
      </c>
      <c r="O529" s="92"/>
      <c r="P529" s="245">
        <f>O529*H529</f>
        <v>0</v>
      </c>
      <c r="Q529" s="245">
        <v>0</v>
      </c>
      <c r="R529" s="245">
        <f>Q529*H529</f>
        <v>0</v>
      </c>
      <c r="S529" s="245">
        <v>0.00040000000000000002</v>
      </c>
      <c r="T529" s="246">
        <f>S529*H529</f>
        <v>0.0032000000000000002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47" t="s">
        <v>214</v>
      </c>
      <c r="AT529" s="247" t="s">
        <v>144</v>
      </c>
      <c r="AU529" s="247" t="s">
        <v>83</v>
      </c>
      <c r="AY529" s="17" t="s">
        <v>141</v>
      </c>
      <c r="BE529" s="248">
        <f>IF(N529="základní",J529,0)</f>
        <v>0</v>
      </c>
      <c r="BF529" s="248">
        <f>IF(N529="snížená",J529,0)</f>
        <v>0</v>
      </c>
      <c r="BG529" s="248">
        <f>IF(N529="zákl. přenesená",J529,0)</f>
        <v>0</v>
      </c>
      <c r="BH529" s="248">
        <f>IF(N529="sníž. přenesená",J529,0)</f>
        <v>0</v>
      </c>
      <c r="BI529" s="248">
        <f>IF(N529="nulová",J529,0)</f>
        <v>0</v>
      </c>
      <c r="BJ529" s="17" t="s">
        <v>149</v>
      </c>
      <c r="BK529" s="248">
        <f>ROUND(I529*H529,2)</f>
        <v>0</v>
      </c>
      <c r="BL529" s="17" t="s">
        <v>214</v>
      </c>
      <c r="BM529" s="247" t="s">
        <v>1153</v>
      </c>
    </row>
    <row r="530" s="2" customFormat="1" ht="21.75" customHeight="1">
      <c r="A530" s="38"/>
      <c r="B530" s="39"/>
      <c r="C530" s="236" t="s">
        <v>1154</v>
      </c>
      <c r="D530" s="236" t="s">
        <v>144</v>
      </c>
      <c r="E530" s="237" t="s">
        <v>1155</v>
      </c>
      <c r="F530" s="238" t="s">
        <v>1156</v>
      </c>
      <c r="G530" s="239" t="s">
        <v>177</v>
      </c>
      <c r="H530" s="240">
        <v>10</v>
      </c>
      <c r="I530" s="241"/>
      <c r="J530" s="242">
        <f>ROUND(I530*H530,2)</f>
        <v>0</v>
      </c>
      <c r="K530" s="238" t="s">
        <v>148</v>
      </c>
      <c r="L530" s="44"/>
      <c r="M530" s="243" t="s">
        <v>1</v>
      </c>
      <c r="N530" s="244" t="s">
        <v>40</v>
      </c>
      <c r="O530" s="92"/>
      <c r="P530" s="245">
        <f>O530*H530</f>
        <v>0</v>
      </c>
      <c r="Q530" s="245">
        <v>0.00024000000000000001</v>
      </c>
      <c r="R530" s="245">
        <f>Q530*H530</f>
        <v>0.0024000000000000002</v>
      </c>
      <c r="S530" s="245">
        <v>0</v>
      </c>
      <c r="T530" s="24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47" t="s">
        <v>214</v>
      </c>
      <c r="AT530" s="247" t="s">
        <v>144</v>
      </c>
      <c r="AU530" s="247" t="s">
        <v>83</v>
      </c>
      <c r="AY530" s="17" t="s">
        <v>141</v>
      </c>
      <c r="BE530" s="248">
        <f>IF(N530="základní",J530,0)</f>
        <v>0</v>
      </c>
      <c r="BF530" s="248">
        <f>IF(N530="snížená",J530,0)</f>
        <v>0</v>
      </c>
      <c r="BG530" s="248">
        <f>IF(N530="zákl. přenesená",J530,0)</f>
        <v>0</v>
      </c>
      <c r="BH530" s="248">
        <f>IF(N530="sníž. přenesená",J530,0)</f>
        <v>0</v>
      </c>
      <c r="BI530" s="248">
        <f>IF(N530="nulová",J530,0)</f>
        <v>0</v>
      </c>
      <c r="BJ530" s="17" t="s">
        <v>149</v>
      </c>
      <c r="BK530" s="248">
        <f>ROUND(I530*H530,2)</f>
        <v>0</v>
      </c>
      <c r="BL530" s="17" t="s">
        <v>214</v>
      </c>
      <c r="BM530" s="247" t="s">
        <v>1157</v>
      </c>
    </row>
    <row r="531" s="2" customFormat="1" ht="21.75" customHeight="1">
      <c r="A531" s="38"/>
      <c r="B531" s="39"/>
      <c r="C531" s="236" t="s">
        <v>1158</v>
      </c>
      <c r="D531" s="236" t="s">
        <v>144</v>
      </c>
      <c r="E531" s="237" t="s">
        <v>1159</v>
      </c>
      <c r="F531" s="238" t="s">
        <v>1160</v>
      </c>
      <c r="G531" s="239" t="s">
        <v>441</v>
      </c>
      <c r="H531" s="240">
        <v>135</v>
      </c>
      <c r="I531" s="241"/>
      <c r="J531" s="242">
        <f>ROUND(I531*H531,2)</f>
        <v>0</v>
      </c>
      <c r="K531" s="238" t="s">
        <v>148</v>
      </c>
      <c r="L531" s="44"/>
      <c r="M531" s="243" t="s">
        <v>1</v>
      </c>
      <c r="N531" s="244" t="s">
        <v>40</v>
      </c>
      <c r="O531" s="92"/>
      <c r="P531" s="245">
        <f>O531*H531</f>
        <v>0</v>
      </c>
      <c r="Q531" s="245">
        <v>6.0000000000000002E-05</v>
      </c>
      <c r="R531" s="245">
        <f>Q531*H531</f>
        <v>0.0080999999999999996</v>
      </c>
      <c r="S531" s="245">
        <v>0</v>
      </c>
      <c r="T531" s="246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47" t="s">
        <v>214</v>
      </c>
      <c r="AT531" s="247" t="s">
        <v>144</v>
      </c>
      <c r="AU531" s="247" t="s">
        <v>83</v>
      </c>
      <c r="AY531" s="17" t="s">
        <v>141</v>
      </c>
      <c r="BE531" s="248">
        <f>IF(N531="základní",J531,0)</f>
        <v>0</v>
      </c>
      <c r="BF531" s="248">
        <f>IF(N531="snížená",J531,0)</f>
        <v>0</v>
      </c>
      <c r="BG531" s="248">
        <f>IF(N531="zákl. přenesená",J531,0)</f>
        <v>0</v>
      </c>
      <c r="BH531" s="248">
        <f>IF(N531="sníž. přenesená",J531,0)</f>
        <v>0</v>
      </c>
      <c r="BI531" s="248">
        <f>IF(N531="nulová",J531,0)</f>
        <v>0</v>
      </c>
      <c r="BJ531" s="17" t="s">
        <v>149</v>
      </c>
      <c r="BK531" s="248">
        <f>ROUND(I531*H531,2)</f>
        <v>0</v>
      </c>
      <c r="BL531" s="17" t="s">
        <v>214</v>
      </c>
      <c r="BM531" s="247" t="s">
        <v>1161</v>
      </c>
    </row>
    <row r="532" s="2" customFormat="1" ht="21.75" customHeight="1">
      <c r="A532" s="38"/>
      <c r="B532" s="39"/>
      <c r="C532" s="249" t="s">
        <v>1162</v>
      </c>
      <c r="D532" s="249" t="s">
        <v>162</v>
      </c>
      <c r="E532" s="250" t="s">
        <v>1163</v>
      </c>
      <c r="F532" s="251" t="s">
        <v>1164</v>
      </c>
      <c r="G532" s="252" t="s">
        <v>441</v>
      </c>
      <c r="H532" s="253">
        <v>120</v>
      </c>
      <c r="I532" s="254"/>
      <c r="J532" s="255">
        <f>ROUND(I532*H532,2)</f>
        <v>0</v>
      </c>
      <c r="K532" s="251" t="s">
        <v>1</v>
      </c>
      <c r="L532" s="256"/>
      <c r="M532" s="257" t="s">
        <v>1</v>
      </c>
      <c r="N532" s="258" t="s">
        <v>40</v>
      </c>
      <c r="O532" s="92"/>
      <c r="P532" s="245">
        <f>O532*H532</f>
        <v>0</v>
      </c>
      <c r="Q532" s="245">
        <v>0</v>
      </c>
      <c r="R532" s="245">
        <f>Q532*H532</f>
        <v>0</v>
      </c>
      <c r="S532" s="245">
        <v>0</v>
      </c>
      <c r="T532" s="24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47" t="s">
        <v>278</v>
      </c>
      <c r="AT532" s="247" t="s">
        <v>162</v>
      </c>
      <c r="AU532" s="247" t="s">
        <v>83</v>
      </c>
      <c r="AY532" s="17" t="s">
        <v>141</v>
      </c>
      <c r="BE532" s="248">
        <f>IF(N532="základní",J532,0)</f>
        <v>0</v>
      </c>
      <c r="BF532" s="248">
        <f>IF(N532="snížená",J532,0)</f>
        <v>0</v>
      </c>
      <c r="BG532" s="248">
        <f>IF(N532="zákl. přenesená",J532,0)</f>
        <v>0</v>
      </c>
      <c r="BH532" s="248">
        <f>IF(N532="sníž. přenesená",J532,0)</f>
        <v>0</v>
      </c>
      <c r="BI532" s="248">
        <f>IF(N532="nulová",J532,0)</f>
        <v>0</v>
      </c>
      <c r="BJ532" s="17" t="s">
        <v>149</v>
      </c>
      <c r="BK532" s="248">
        <f>ROUND(I532*H532,2)</f>
        <v>0</v>
      </c>
      <c r="BL532" s="17" t="s">
        <v>214</v>
      </c>
      <c r="BM532" s="247" t="s">
        <v>1165</v>
      </c>
    </row>
    <row r="533" s="13" customFormat="1">
      <c r="A533" s="13"/>
      <c r="B533" s="259"/>
      <c r="C533" s="260"/>
      <c r="D533" s="261" t="s">
        <v>168</v>
      </c>
      <c r="E533" s="262" t="s">
        <v>1</v>
      </c>
      <c r="F533" s="263" t="s">
        <v>1166</v>
      </c>
      <c r="G533" s="260"/>
      <c r="H533" s="264">
        <v>120</v>
      </c>
      <c r="I533" s="265"/>
      <c r="J533" s="260"/>
      <c r="K533" s="260"/>
      <c r="L533" s="266"/>
      <c r="M533" s="267"/>
      <c r="N533" s="268"/>
      <c r="O533" s="268"/>
      <c r="P533" s="268"/>
      <c r="Q533" s="268"/>
      <c r="R533" s="268"/>
      <c r="S533" s="268"/>
      <c r="T533" s="26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70" t="s">
        <v>168</v>
      </c>
      <c r="AU533" s="270" t="s">
        <v>83</v>
      </c>
      <c r="AV533" s="13" t="s">
        <v>83</v>
      </c>
      <c r="AW533" s="13" t="s">
        <v>30</v>
      </c>
      <c r="AX533" s="13" t="s">
        <v>73</v>
      </c>
      <c r="AY533" s="270" t="s">
        <v>141</v>
      </c>
    </row>
    <row r="534" s="14" customFormat="1">
      <c r="A534" s="14"/>
      <c r="B534" s="271"/>
      <c r="C534" s="272"/>
      <c r="D534" s="261" t="s">
        <v>168</v>
      </c>
      <c r="E534" s="273" t="s">
        <v>1</v>
      </c>
      <c r="F534" s="274" t="s">
        <v>169</v>
      </c>
      <c r="G534" s="272"/>
      <c r="H534" s="275">
        <v>120</v>
      </c>
      <c r="I534" s="276"/>
      <c r="J534" s="272"/>
      <c r="K534" s="272"/>
      <c r="L534" s="277"/>
      <c r="M534" s="278"/>
      <c r="N534" s="279"/>
      <c r="O534" s="279"/>
      <c r="P534" s="279"/>
      <c r="Q534" s="279"/>
      <c r="R534" s="279"/>
      <c r="S534" s="279"/>
      <c r="T534" s="28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81" t="s">
        <v>168</v>
      </c>
      <c r="AU534" s="281" t="s">
        <v>83</v>
      </c>
      <c r="AV534" s="14" t="s">
        <v>149</v>
      </c>
      <c r="AW534" s="14" t="s">
        <v>30</v>
      </c>
      <c r="AX534" s="14" t="s">
        <v>81</v>
      </c>
      <c r="AY534" s="281" t="s">
        <v>141</v>
      </c>
    </row>
    <row r="535" s="2" customFormat="1" ht="16.5" customHeight="1">
      <c r="A535" s="38"/>
      <c r="B535" s="39"/>
      <c r="C535" s="249" t="s">
        <v>1167</v>
      </c>
      <c r="D535" s="249" t="s">
        <v>162</v>
      </c>
      <c r="E535" s="250" t="s">
        <v>1168</v>
      </c>
      <c r="F535" s="251" t="s">
        <v>1169</v>
      </c>
      <c r="G535" s="252" t="s">
        <v>1170</v>
      </c>
      <c r="H535" s="253">
        <v>3</v>
      </c>
      <c r="I535" s="254"/>
      <c r="J535" s="255">
        <f>ROUND(I535*H535,2)</f>
        <v>0</v>
      </c>
      <c r="K535" s="251" t="s">
        <v>1</v>
      </c>
      <c r="L535" s="256"/>
      <c r="M535" s="257" t="s">
        <v>1</v>
      </c>
      <c r="N535" s="258" t="s">
        <v>40</v>
      </c>
      <c r="O535" s="92"/>
      <c r="P535" s="245">
        <f>O535*H535</f>
        <v>0</v>
      </c>
      <c r="Q535" s="245">
        <v>0</v>
      </c>
      <c r="R535" s="245">
        <f>Q535*H535</f>
        <v>0</v>
      </c>
      <c r="S535" s="245">
        <v>0</v>
      </c>
      <c r="T535" s="24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47" t="s">
        <v>278</v>
      </c>
      <c r="AT535" s="247" t="s">
        <v>162</v>
      </c>
      <c r="AU535" s="247" t="s">
        <v>83</v>
      </c>
      <c r="AY535" s="17" t="s">
        <v>141</v>
      </c>
      <c r="BE535" s="248">
        <f>IF(N535="základní",J535,0)</f>
        <v>0</v>
      </c>
      <c r="BF535" s="248">
        <f>IF(N535="snížená",J535,0)</f>
        <v>0</v>
      </c>
      <c r="BG535" s="248">
        <f>IF(N535="zákl. přenesená",J535,0)</f>
        <v>0</v>
      </c>
      <c r="BH535" s="248">
        <f>IF(N535="sníž. přenesená",J535,0)</f>
        <v>0</v>
      </c>
      <c r="BI535" s="248">
        <f>IF(N535="nulová",J535,0)</f>
        <v>0</v>
      </c>
      <c r="BJ535" s="17" t="s">
        <v>149</v>
      </c>
      <c r="BK535" s="248">
        <f>ROUND(I535*H535,2)</f>
        <v>0</v>
      </c>
      <c r="BL535" s="17" t="s">
        <v>214</v>
      </c>
      <c r="BM535" s="247" t="s">
        <v>1171</v>
      </c>
    </row>
    <row r="536" s="13" customFormat="1">
      <c r="A536" s="13"/>
      <c r="B536" s="259"/>
      <c r="C536" s="260"/>
      <c r="D536" s="261" t="s">
        <v>168</v>
      </c>
      <c r="E536" s="262" t="s">
        <v>1</v>
      </c>
      <c r="F536" s="263" t="s">
        <v>142</v>
      </c>
      <c r="G536" s="260"/>
      <c r="H536" s="264">
        <v>3</v>
      </c>
      <c r="I536" s="265"/>
      <c r="J536" s="260"/>
      <c r="K536" s="260"/>
      <c r="L536" s="266"/>
      <c r="M536" s="267"/>
      <c r="N536" s="268"/>
      <c r="O536" s="268"/>
      <c r="P536" s="268"/>
      <c r="Q536" s="268"/>
      <c r="R536" s="268"/>
      <c r="S536" s="268"/>
      <c r="T536" s="26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70" t="s">
        <v>168</v>
      </c>
      <c r="AU536" s="270" t="s">
        <v>83</v>
      </c>
      <c r="AV536" s="13" t="s">
        <v>83</v>
      </c>
      <c r="AW536" s="13" t="s">
        <v>30</v>
      </c>
      <c r="AX536" s="13" t="s">
        <v>73</v>
      </c>
      <c r="AY536" s="270" t="s">
        <v>141</v>
      </c>
    </row>
    <row r="537" s="14" customFormat="1">
      <c r="A537" s="14"/>
      <c r="B537" s="271"/>
      <c r="C537" s="272"/>
      <c r="D537" s="261" t="s">
        <v>168</v>
      </c>
      <c r="E537" s="273" t="s">
        <v>1</v>
      </c>
      <c r="F537" s="274" t="s">
        <v>169</v>
      </c>
      <c r="G537" s="272"/>
      <c r="H537" s="275">
        <v>3</v>
      </c>
      <c r="I537" s="276"/>
      <c r="J537" s="272"/>
      <c r="K537" s="272"/>
      <c r="L537" s="277"/>
      <c r="M537" s="278"/>
      <c r="N537" s="279"/>
      <c r="O537" s="279"/>
      <c r="P537" s="279"/>
      <c r="Q537" s="279"/>
      <c r="R537" s="279"/>
      <c r="S537" s="279"/>
      <c r="T537" s="28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81" t="s">
        <v>168</v>
      </c>
      <c r="AU537" s="281" t="s">
        <v>83</v>
      </c>
      <c r="AV537" s="14" t="s">
        <v>149</v>
      </c>
      <c r="AW537" s="14" t="s">
        <v>30</v>
      </c>
      <c r="AX537" s="14" t="s">
        <v>81</v>
      </c>
      <c r="AY537" s="281" t="s">
        <v>141</v>
      </c>
    </row>
    <row r="538" s="2" customFormat="1" ht="21.75" customHeight="1">
      <c r="A538" s="38"/>
      <c r="B538" s="39"/>
      <c r="C538" s="236" t="s">
        <v>1172</v>
      </c>
      <c r="D538" s="236" t="s">
        <v>144</v>
      </c>
      <c r="E538" s="237" t="s">
        <v>1173</v>
      </c>
      <c r="F538" s="238" t="s">
        <v>1174</v>
      </c>
      <c r="G538" s="239" t="s">
        <v>441</v>
      </c>
      <c r="H538" s="240">
        <v>50</v>
      </c>
      <c r="I538" s="241"/>
      <c r="J538" s="242">
        <f>ROUND(I538*H538,2)</f>
        <v>0</v>
      </c>
      <c r="K538" s="238" t="s">
        <v>148</v>
      </c>
      <c r="L538" s="44"/>
      <c r="M538" s="243" t="s">
        <v>1</v>
      </c>
      <c r="N538" s="244" t="s">
        <v>40</v>
      </c>
      <c r="O538" s="92"/>
      <c r="P538" s="245">
        <f>O538*H538</f>
        <v>0</v>
      </c>
      <c r="Q538" s="245">
        <v>5.0000000000000002E-05</v>
      </c>
      <c r="R538" s="245">
        <f>Q538*H538</f>
        <v>0.0025000000000000001</v>
      </c>
      <c r="S538" s="245">
        <v>0</v>
      </c>
      <c r="T538" s="24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47" t="s">
        <v>214</v>
      </c>
      <c r="AT538" s="247" t="s">
        <v>144</v>
      </c>
      <c r="AU538" s="247" t="s">
        <v>83</v>
      </c>
      <c r="AY538" s="17" t="s">
        <v>141</v>
      </c>
      <c r="BE538" s="248">
        <f>IF(N538="základní",J538,0)</f>
        <v>0</v>
      </c>
      <c r="BF538" s="248">
        <f>IF(N538="snížená",J538,0)</f>
        <v>0</v>
      </c>
      <c r="BG538" s="248">
        <f>IF(N538="zákl. přenesená",J538,0)</f>
        <v>0</v>
      </c>
      <c r="BH538" s="248">
        <f>IF(N538="sníž. přenesená",J538,0)</f>
        <v>0</v>
      </c>
      <c r="BI538" s="248">
        <f>IF(N538="nulová",J538,0)</f>
        <v>0</v>
      </c>
      <c r="BJ538" s="17" t="s">
        <v>149</v>
      </c>
      <c r="BK538" s="248">
        <f>ROUND(I538*H538,2)</f>
        <v>0</v>
      </c>
      <c r="BL538" s="17" t="s">
        <v>214</v>
      </c>
      <c r="BM538" s="247" t="s">
        <v>1175</v>
      </c>
    </row>
    <row r="539" s="2" customFormat="1" ht="21.75" customHeight="1">
      <c r="A539" s="38"/>
      <c r="B539" s="39"/>
      <c r="C539" s="249" t="s">
        <v>1176</v>
      </c>
      <c r="D539" s="249" t="s">
        <v>162</v>
      </c>
      <c r="E539" s="250" t="s">
        <v>1177</v>
      </c>
      <c r="F539" s="251" t="s">
        <v>1178</v>
      </c>
      <c r="G539" s="252" t="s">
        <v>165</v>
      </c>
      <c r="H539" s="253">
        <v>1</v>
      </c>
      <c r="I539" s="254"/>
      <c r="J539" s="255">
        <f>ROUND(I539*H539,2)</f>
        <v>0</v>
      </c>
      <c r="K539" s="251" t="s">
        <v>1</v>
      </c>
      <c r="L539" s="256"/>
      <c r="M539" s="257" t="s">
        <v>1</v>
      </c>
      <c r="N539" s="258" t="s">
        <v>40</v>
      </c>
      <c r="O539" s="92"/>
      <c r="P539" s="245">
        <f>O539*H539</f>
        <v>0</v>
      </c>
      <c r="Q539" s="245">
        <v>0</v>
      </c>
      <c r="R539" s="245">
        <f>Q539*H539</f>
        <v>0</v>
      </c>
      <c r="S539" s="245">
        <v>0</v>
      </c>
      <c r="T539" s="24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47" t="s">
        <v>278</v>
      </c>
      <c r="AT539" s="247" t="s">
        <v>162</v>
      </c>
      <c r="AU539" s="247" t="s">
        <v>83</v>
      </c>
      <c r="AY539" s="17" t="s">
        <v>141</v>
      </c>
      <c r="BE539" s="248">
        <f>IF(N539="základní",J539,0)</f>
        <v>0</v>
      </c>
      <c r="BF539" s="248">
        <f>IF(N539="snížená",J539,0)</f>
        <v>0</v>
      </c>
      <c r="BG539" s="248">
        <f>IF(N539="zákl. přenesená",J539,0)</f>
        <v>0</v>
      </c>
      <c r="BH539" s="248">
        <f>IF(N539="sníž. přenesená",J539,0)</f>
        <v>0</v>
      </c>
      <c r="BI539" s="248">
        <f>IF(N539="nulová",J539,0)</f>
        <v>0</v>
      </c>
      <c r="BJ539" s="17" t="s">
        <v>149</v>
      </c>
      <c r="BK539" s="248">
        <f>ROUND(I539*H539,2)</f>
        <v>0</v>
      </c>
      <c r="BL539" s="17" t="s">
        <v>214</v>
      </c>
      <c r="BM539" s="247" t="s">
        <v>1179</v>
      </c>
    </row>
    <row r="540" s="13" customFormat="1">
      <c r="A540" s="13"/>
      <c r="B540" s="259"/>
      <c r="C540" s="260"/>
      <c r="D540" s="261" t="s">
        <v>168</v>
      </c>
      <c r="E540" s="262" t="s">
        <v>1</v>
      </c>
      <c r="F540" s="263" t="s">
        <v>1180</v>
      </c>
      <c r="G540" s="260"/>
      <c r="H540" s="264">
        <v>1</v>
      </c>
      <c r="I540" s="265"/>
      <c r="J540" s="260"/>
      <c r="K540" s="260"/>
      <c r="L540" s="266"/>
      <c r="M540" s="267"/>
      <c r="N540" s="268"/>
      <c r="O540" s="268"/>
      <c r="P540" s="268"/>
      <c r="Q540" s="268"/>
      <c r="R540" s="268"/>
      <c r="S540" s="268"/>
      <c r="T540" s="26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70" t="s">
        <v>168</v>
      </c>
      <c r="AU540" s="270" t="s">
        <v>83</v>
      </c>
      <c r="AV540" s="13" t="s">
        <v>83</v>
      </c>
      <c r="AW540" s="13" t="s">
        <v>30</v>
      </c>
      <c r="AX540" s="13" t="s">
        <v>73</v>
      </c>
      <c r="AY540" s="270" t="s">
        <v>141</v>
      </c>
    </row>
    <row r="541" s="14" customFormat="1">
      <c r="A541" s="14"/>
      <c r="B541" s="271"/>
      <c r="C541" s="272"/>
      <c r="D541" s="261" t="s">
        <v>168</v>
      </c>
      <c r="E541" s="273" t="s">
        <v>1</v>
      </c>
      <c r="F541" s="274" t="s">
        <v>169</v>
      </c>
      <c r="G541" s="272"/>
      <c r="H541" s="275">
        <v>1</v>
      </c>
      <c r="I541" s="276"/>
      <c r="J541" s="272"/>
      <c r="K541" s="272"/>
      <c r="L541" s="277"/>
      <c r="M541" s="278"/>
      <c r="N541" s="279"/>
      <c r="O541" s="279"/>
      <c r="P541" s="279"/>
      <c r="Q541" s="279"/>
      <c r="R541" s="279"/>
      <c r="S541" s="279"/>
      <c r="T541" s="28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81" t="s">
        <v>168</v>
      </c>
      <c r="AU541" s="281" t="s">
        <v>83</v>
      </c>
      <c r="AV541" s="14" t="s">
        <v>149</v>
      </c>
      <c r="AW541" s="14" t="s">
        <v>30</v>
      </c>
      <c r="AX541" s="14" t="s">
        <v>81</v>
      </c>
      <c r="AY541" s="281" t="s">
        <v>141</v>
      </c>
    </row>
    <row r="542" s="2" customFormat="1" ht="21.75" customHeight="1">
      <c r="A542" s="38"/>
      <c r="B542" s="39"/>
      <c r="C542" s="236" t="s">
        <v>1181</v>
      </c>
      <c r="D542" s="236" t="s">
        <v>144</v>
      </c>
      <c r="E542" s="237" t="s">
        <v>1182</v>
      </c>
      <c r="F542" s="238" t="s">
        <v>1183</v>
      </c>
      <c r="G542" s="239" t="s">
        <v>441</v>
      </c>
      <c r="H542" s="240">
        <v>141</v>
      </c>
      <c r="I542" s="241"/>
      <c r="J542" s="242">
        <f>ROUND(I542*H542,2)</f>
        <v>0</v>
      </c>
      <c r="K542" s="238" t="s">
        <v>148</v>
      </c>
      <c r="L542" s="44"/>
      <c r="M542" s="243" t="s">
        <v>1</v>
      </c>
      <c r="N542" s="244" t="s">
        <v>40</v>
      </c>
      <c r="O542" s="92"/>
      <c r="P542" s="245">
        <f>O542*H542</f>
        <v>0</v>
      </c>
      <c r="Q542" s="245">
        <v>0</v>
      </c>
      <c r="R542" s="245">
        <f>Q542*H542</f>
        <v>0</v>
      </c>
      <c r="S542" s="245">
        <v>0.001</v>
      </c>
      <c r="T542" s="246">
        <f>S542*H542</f>
        <v>0.14100000000000001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47" t="s">
        <v>214</v>
      </c>
      <c r="AT542" s="247" t="s">
        <v>144</v>
      </c>
      <c r="AU542" s="247" t="s">
        <v>83</v>
      </c>
      <c r="AY542" s="17" t="s">
        <v>141</v>
      </c>
      <c r="BE542" s="248">
        <f>IF(N542="základní",J542,0)</f>
        <v>0</v>
      </c>
      <c r="BF542" s="248">
        <f>IF(N542="snížená",J542,0)</f>
        <v>0</v>
      </c>
      <c r="BG542" s="248">
        <f>IF(N542="zákl. přenesená",J542,0)</f>
        <v>0</v>
      </c>
      <c r="BH542" s="248">
        <f>IF(N542="sníž. přenesená",J542,0)</f>
        <v>0</v>
      </c>
      <c r="BI542" s="248">
        <f>IF(N542="nulová",J542,0)</f>
        <v>0</v>
      </c>
      <c r="BJ542" s="17" t="s">
        <v>149</v>
      </c>
      <c r="BK542" s="248">
        <f>ROUND(I542*H542,2)</f>
        <v>0</v>
      </c>
      <c r="BL542" s="17" t="s">
        <v>214</v>
      </c>
      <c r="BM542" s="247" t="s">
        <v>1184</v>
      </c>
    </row>
    <row r="543" s="2" customFormat="1" ht="21.75" customHeight="1">
      <c r="A543" s="38"/>
      <c r="B543" s="39"/>
      <c r="C543" s="236" t="s">
        <v>1185</v>
      </c>
      <c r="D543" s="236" t="s">
        <v>144</v>
      </c>
      <c r="E543" s="237" t="s">
        <v>1186</v>
      </c>
      <c r="F543" s="238" t="s">
        <v>1187</v>
      </c>
      <c r="G543" s="239" t="s">
        <v>436</v>
      </c>
      <c r="H543" s="240">
        <v>1.022</v>
      </c>
      <c r="I543" s="241"/>
      <c r="J543" s="242">
        <f>ROUND(I543*H543,2)</f>
        <v>0</v>
      </c>
      <c r="K543" s="238" t="s">
        <v>148</v>
      </c>
      <c r="L543" s="44"/>
      <c r="M543" s="243" t="s">
        <v>1</v>
      </c>
      <c r="N543" s="244" t="s">
        <v>40</v>
      </c>
      <c r="O543" s="92"/>
      <c r="P543" s="245">
        <f>O543*H543</f>
        <v>0</v>
      </c>
      <c r="Q543" s="245">
        <v>0</v>
      </c>
      <c r="R543" s="245">
        <f>Q543*H543</f>
        <v>0</v>
      </c>
      <c r="S543" s="245">
        <v>0</v>
      </c>
      <c r="T543" s="246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47" t="s">
        <v>214</v>
      </c>
      <c r="AT543" s="247" t="s">
        <v>144</v>
      </c>
      <c r="AU543" s="247" t="s">
        <v>83</v>
      </c>
      <c r="AY543" s="17" t="s">
        <v>141</v>
      </c>
      <c r="BE543" s="248">
        <f>IF(N543="základní",J543,0)</f>
        <v>0</v>
      </c>
      <c r="BF543" s="248">
        <f>IF(N543="snížená",J543,0)</f>
        <v>0</v>
      </c>
      <c r="BG543" s="248">
        <f>IF(N543="zákl. přenesená",J543,0)</f>
        <v>0</v>
      </c>
      <c r="BH543" s="248">
        <f>IF(N543="sníž. přenesená",J543,0)</f>
        <v>0</v>
      </c>
      <c r="BI543" s="248">
        <f>IF(N543="nulová",J543,0)</f>
        <v>0</v>
      </c>
      <c r="BJ543" s="17" t="s">
        <v>149</v>
      </c>
      <c r="BK543" s="248">
        <f>ROUND(I543*H543,2)</f>
        <v>0</v>
      </c>
      <c r="BL543" s="17" t="s">
        <v>214</v>
      </c>
      <c r="BM543" s="247" t="s">
        <v>1188</v>
      </c>
    </row>
    <row r="544" s="12" customFormat="1" ht="22.8" customHeight="1">
      <c r="A544" s="12"/>
      <c r="B544" s="220"/>
      <c r="C544" s="221"/>
      <c r="D544" s="222" t="s">
        <v>72</v>
      </c>
      <c r="E544" s="234" t="s">
        <v>1189</v>
      </c>
      <c r="F544" s="234" t="s">
        <v>1190</v>
      </c>
      <c r="G544" s="221"/>
      <c r="H544" s="221"/>
      <c r="I544" s="224"/>
      <c r="J544" s="235">
        <f>BK544</f>
        <v>0</v>
      </c>
      <c r="K544" s="221"/>
      <c r="L544" s="226"/>
      <c r="M544" s="227"/>
      <c r="N544" s="228"/>
      <c r="O544" s="228"/>
      <c r="P544" s="229">
        <f>SUM(P545:P546)</f>
        <v>0</v>
      </c>
      <c r="Q544" s="228"/>
      <c r="R544" s="229">
        <f>SUM(R545:R546)</f>
        <v>0.015940000000000003</v>
      </c>
      <c r="S544" s="228"/>
      <c r="T544" s="230">
        <f>SUM(T545:T546)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31" t="s">
        <v>83</v>
      </c>
      <c r="AT544" s="232" t="s">
        <v>72</v>
      </c>
      <c r="AU544" s="232" t="s">
        <v>81</v>
      </c>
      <c r="AY544" s="231" t="s">
        <v>141</v>
      </c>
      <c r="BK544" s="233">
        <f>SUM(BK545:BK546)</f>
        <v>0</v>
      </c>
    </row>
    <row r="545" s="2" customFormat="1" ht="21.75" customHeight="1">
      <c r="A545" s="38"/>
      <c r="B545" s="39"/>
      <c r="C545" s="236" t="s">
        <v>1191</v>
      </c>
      <c r="D545" s="236" t="s">
        <v>144</v>
      </c>
      <c r="E545" s="237" t="s">
        <v>1192</v>
      </c>
      <c r="F545" s="238" t="s">
        <v>1193</v>
      </c>
      <c r="G545" s="239" t="s">
        <v>153</v>
      </c>
      <c r="H545" s="240">
        <v>3.1880000000000002</v>
      </c>
      <c r="I545" s="241"/>
      <c r="J545" s="242">
        <f>ROUND(I545*H545,2)</f>
        <v>0</v>
      </c>
      <c r="K545" s="238" t="s">
        <v>148</v>
      </c>
      <c r="L545" s="44"/>
      <c r="M545" s="243" t="s">
        <v>1</v>
      </c>
      <c r="N545" s="244" t="s">
        <v>40</v>
      </c>
      <c r="O545" s="92"/>
      <c r="P545" s="245">
        <f>O545*H545</f>
        <v>0</v>
      </c>
      <c r="Q545" s="245">
        <v>0.0050000000000000001</v>
      </c>
      <c r="R545" s="245">
        <f>Q545*H545</f>
        <v>0.015940000000000003</v>
      </c>
      <c r="S545" s="245">
        <v>0</v>
      </c>
      <c r="T545" s="24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47" t="s">
        <v>214</v>
      </c>
      <c r="AT545" s="247" t="s">
        <v>144</v>
      </c>
      <c r="AU545" s="247" t="s">
        <v>83</v>
      </c>
      <c r="AY545" s="17" t="s">
        <v>141</v>
      </c>
      <c r="BE545" s="248">
        <f>IF(N545="základní",J545,0)</f>
        <v>0</v>
      </c>
      <c r="BF545" s="248">
        <f>IF(N545="snížená",J545,0)</f>
        <v>0</v>
      </c>
      <c r="BG545" s="248">
        <f>IF(N545="zákl. přenesená",J545,0)</f>
        <v>0</v>
      </c>
      <c r="BH545" s="248">
        <f>IF(N545="sníž. přenesená",J545,0)</f>
        <v>0</v>
      </c>
      <c r="BI545" s="248">
        <f>IF(N545="nulová",J545,0)</f>
        <v>0</v>
      </c>
      <c r="BJ545" s="17" t="s">
        <v>149</v>
      </c>
      <c r="BK545" s="248">
        <f>ROUND(I545*H545,2)</f>
        <v>0</v>
      </c>
      <c r="BL545" s="17" t="s">
        <v>214</v>
      </c>
      <c r="BM545" s="247" t="s">
        <v>1194</v>
      </c>
    </row>
    <row r="546" s="2" customFormat="1" ht="21.75" customHeight="1">
      <c r="A546" s="38"/>
      <c r="B546" s="39"/>
      <c r="C546" s="249" t="s">
        <v>1195</v>
      </c>
      <c r="D546" s="249" t="s">
        <v>162</v>
      </c>
      <c r="E546" s="250" t="s">
        <v>1196</v>
      </c>
      <c r="F546" s="251" t="s">
        <v>1197</v>
      </c>
      <c r="G546" s="252" t="s">
        <v>165</v>
      </c>
      <c r="H546" s="253">
        <v>236.5</v>
      </c>
      <c r="I546" s="254"/>
      <c r="J546" s="255">
        <f>ROUND(I546*H546,2)</f>
        <v>0</v>
      </c>
      <c r="K546" s="251" t="s">
        <v>1</v>
      </c>
      <c r="L546" s="256"/>
      <c r="M546" s="257" t="s">
        <v>1</v>
      </c>
      <c r="N546" s="258" t="s">
        <v>40</v>
      </c>
      <c r="O546" s="92"/>
      <c r="P546" s="245">
        <f>O546*H546</f>
        <v>0</v>
      </c>
      <c r="Q546" s="245">
        <v>0</v>
      </c>
      <c r="R546" s="245">
        <f>Q546*H546</f>
        <v>0</v>
      </c>
      <c r="S546" s="245">
        <v>0</v>
      </c>
      <c r="T546" s="24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47" t="s">
        <v>278</v>
      </c>
      <c r="AT546" s="247" t="s">
        <v>162</v>
      </c>
      <c r="AU546" s="247" t="s">
        <v>83</v>
      </c>
      <c r="AY546" s="17" t="s">
        <v>141</v>
      </c>
      <c r="BE546" s="248">
        <f>IF(N546="základní",J546,0)</f>
        <v>0</v>
      </c>
      <c r="BF546" s="248">
        <f>IF(N546="snížená",J546,0)</f>
        <v>0</v>
      </c>
      <c r="BG546" s="248">
        <f>IF(N546="zákl. přenesená",J546,0)</f>
        <v>0</v>
      </c>
      <c r="BH546" s="248">
        <f>IF(N546="sníž. přenesená",J546,0)</f>
        <v>0</v>
      </c>
      <c r="BI546" s="248">
        <f>IF(N546="nulová",J546,0)</f>
        <v>0</v>
      </c>
      <c r="BJ546" s="17" t="s">
        <v>149</v>
      </c>
      <c r="BK546" s="248">
        <f>ROUND(I546*H546,2)</f>
        <v>0</v>
      </c>
      <c r="BL546" s="17" t="s">
        <v>214</v>
      </c>
      <c r="BM546" s="247" t="s">
        <v>1198</v>
      </c>
    </row>
    <row r="547" s="12" customFormat="1" ht="22.8" customHeight="1">
      <c r="A547" s="12"/>
      <c r="B547" s="220"/>
      <c r="C547" s="221"/>
      <c r="D547" s="222" t="s">
        <v>72</v>
      </c>
      <c r="E547" s="234" t="s">
        <v>1199</v>
      </c>
      <c r="F547" s="234" t="s">
        <v>1200</v>
      </c>
      <c r="G547" s="221"/>
      <c r="H547" s="221"/>
      <c r="I547" s="224"/>
      <c r="J547" s="235">
        <f>BK547</f>
        <v>0</v>
      </c>
      <c r="K547" s="221"/>
      <c r="L547" s="226"/>
      <c r="M547" s="227"/>
      <c r="N547" s="228"/>
      <c r="O547" s="228"/>
      <c r="P547" s="229">
        <f>SUM(P548:P560)</f>
        <v>0</v>
      </c>
      <c r="Q547" s="228"/>
      <c r="R547" s="229">
        <f>SUM(R548:R560)</f>
        <v>1.1340413300000001</v>
      </c>
      <c r="S547" s="228"/>
      <c r="T547" s="230">
        <f>SUM(T548:T560)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31" t="s">
        <v>83</v>
      </c>
      <c r="AT547" s="232" t="s">
        <v>72</v>
      </c>
      <c r="AU547" s="232" t="s">
        <v>81</v>
      </c>
      <c r="AY547" s="231" t="s">
        <v>141</v>
      </c>
      <c r="BK547" s="233">
        <f>SUM(BK548:BK560)</f>
        <v>0</v>
      </c>
    </row>
    <row r="548" s="2" customFormat="1" ht="16.5" customHeight="1">
      <c r="A548" s="38"/>
      <c r="B548" s="39"/>
      <c r="C548" s="236" t="s">
        <v>1201</v>
      </c>
      <c r="D548" s="236" t="s">
        <v>144</v>
      </c>
      <c r="E548" s="237" t="s">
        <v>1202</v>
      </c>
      <c r="F548" s="238" t="s">
        <v>1203</v>
      </c>
      <c r="G548" s="239" t="s">
        <v>153</v>
      </c>
      <c r="H548" s="240">
        <v>432.30599999999998</v>
      </c>
      <c r="I548" s="241"/>
      <c r="J548" s="242">
        <f>ROUND(I548*H548,2)</f>
        <v>0</v>
      </c>
      <c r="K548" s="238" t="s">
        <v>148</v>
      </c>
      <c r="L548" s="44"/>
      <c r="M548" s="243" t="s">
        <v>1</v>
      </c>
      <c r="N548" s="244" t="s">
        <v>40</v>
      </c>
      <c r="O548" s="92"/>
      <c r="P548" s="245">
        <f>O548*H548</f>
        <v>0</v>
      </c>
      <c r="Q548" s="245">
        <v>2.0000000000000002E-05</v>
      </c>
      <c r="R548" s="245">
        <f>Q548*H548</f>
        <v>0.0086461200000000002</v>
      </c>
      <c r="S548" s="245">
        <v>0</v>
      </c>
      <c r="T548" s="24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47" t="s">
        <v>214</v>
      </c>
      <c r="AT548" s="247" t="s">
        <v>144</v>
      </c>
      <c r="AU548" s="247" t="s">
        <v>83</v>
      </c>
      <c r="AY548" s="17" t="s">
        <v>141</v>
      </c>
      <c r="BE548" s="248">
        <f>IF(N548="základní",J548,0)</f>
        <v>0</v>
      </c>
      <c r="BF548" s="248">
        <f>IF(N548="snížená",J548,0)</f>
        <v>0</v>
      </c>
      <c r="BG548" s="248">
        <f>IF(N548="zákl. přenesená",J548,0)</f>
        <v>0</v>
      </c>
      <c r="BH548" s="248">
        <f>IF(N548="sníž. přenesená",J548,0)</f>
        <v>0</v>
      </c>
      <c r="BI548" s="248">
        <f>IF(N548="nulová",J548,0)</f>
        <v>0</v>
      </c>
      <c r="BJ548" s="17" t="s">
        <v>149</v>
      </c>
      <c r="BK548" s="248">
        <f>ROUND(I548*H548,2)</f>
        <v>0</v>
      </c>
      <c r="BL548" s="17" t="s">
        <v>214</v>
      </c>
      <c r="BM548" s="247" t="s">
        <v>1204</v>
      </c>
    </row>
    <row r="549" s="2" customFormat="1" ht="21.75" customHeight="1">
      <c r="A549" s="38"/>
      <c r="B549" s="39"/>
      <c r="C549" s="236" t="s">
        <v>1205</v>
      </c>
      <c r="D549" s="236" t="s">
        <v>144</v>
      </c>
      <c r="E549" s="237" t="s">
        <v>1206</v>
      </c>
      <c r="F549" s="238" t="s">
        <v>1207</v>
      </c>
      <c r="G549" s="239" t="s">
        <v>153</v>
      </c>
      <c r="H549" s="240">
        <v>1893.1120000000001</v>
      </c>
      <c r="I549" s="241"/>
      <c r="J549" s="242">
        <f>ROUND(I549*H549,2)</f>
        <v>0</v>
      </c>
      <c r="K549" s="238" t="s">
        <v>148</v>
      </c>
      <c r="L549" s="44"/>
      <c r="M549" s="243" t="s">
        <v>1</v>
      </c>
      <c r="N549" s="244" t="s">
        <v>40</v>
      </c>
      <c r="O549" s="92"/>
      <c r="P549" s="245">
        <f>O549*H549</f>
        <v>0</v>
      </c>
      <c r="Q549" s="245">
        <v>0.00012999999999999999</v>
      </c>
      <c r="R549" s="245">
        <f>Q549*H549</f>
        <v>0.24610456</v>
      </c>
      <c r="S549" s="245">
        <v>0</v>
      </c>
      <c r="T549" s="24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47" t="s">
        <v>214</v>
      </c>
      <c r="AT549" s="247" t="s">
        <v>144</v>
      </c>
      <c r="AU549" s="247" t="s">
        <v>83</v>
      </c>
      <c r="AY549" s="17" t="s">
        <v>141</v>
      </c>
      <c r="BE549" s="248">
        <f>IF(N549="základní",J549,0)</f>
        <v>0</v>
      </c>
      <c r="BF549" s="248">
        <f>IF(N549="snížená",J549,0)</f>
        <v>0</v>
      </c>
      <c r="BG549" s="248">
        <f>IF(N549="zákl. přenesená",J549,0)</f>
        <v>0</v>
      </c>
      <c r="BH549" s="248">
        <f>IF(N549="sníž. přenesená",J549,0)</f>
        <v>0</v>
      </c>
      <c r="BI549" s="248">
        <f>IF(N549="nulová",J549,0)</f>
        <v>0</v>
      </c>
      <c r="BJ549" s="17" t="s">
        <v>149</v>
      </c>
      <c r="BK549" s="248">
        <f>ROUND(I549*H549,2)</f>
        <v>0</v>
      </c>
      <c r="BL549" s="17" t="s">
        <v>214</v>
      </c>
      <c r="BM549" s="247" t="s">
        <v>1208</v>
      </c>
    </row>
    <row r="550" s="2" customFormat="1" ht="21.75" customHeight="1">
      <c r="A550" s="38"/>
      <c r="B550" s="39"/>
      <c r="C550" s="236" t="s">
        <v>1209</v>
      </c>
      <c r="D550" s="236" t="s">
        <v>144</v>
      </c>
      <c r="E550" s="237" t="s">
        <v>1210</v>
      </c>
      <c r="F550" s="238" t="s">
        <v>1211</v>
      </c>
      <c r="G550" s="239" t="s">
        <v>153</v>
      </c>
      <c r="H550" s="240">
        <v>1893.1120000000001</v>
      </c>
      <c r="I550" s="241"/>
      <c r="J550" s="242">
        <f>ROUND(I550*H550,2)</f>
        <v>0</v>
      </c>
      <c r="K550" s="238" t="s">
        <v>148</v>
      </c>
      <c r="L550" s="44"/>
      <c r="M550" s="243" t="s">
        <v>1</v>
      </c>
      <c r="N550" s="244" t="s">
        <v>40</v>
      </c>
      <c r="O550" s="92"/>
      <c r="P550" s="245">
        <f>O550*H550</f>
        <v>0</v>
      </c>
      <c r="Q550" s="245">
        <v>0.00011</v>
      </c>
      <c r="R550" s="245">
        <f>Q550*H550</f>
        <v>0.20824232000000001</v>
      </c>
      <c r="S550" s="245">
        <v>0</v>
      </c>
      <c r="T550" s="246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47" t="s">
        <v>214</v>
      </c>
      <c r="AT550" s="247" t="s">
        <v>144</v>
      </c>
      <c r="AU550" s="247" t="s">
        <v>83</v>
      </c>
      <c r="AY550" s="17" t="s">
        <v>141</v>
      </c>
      <c r="BE550" s="248">
        <f>IF(N550="základní",J550,0)</f>
        <v>0</v>
      </c>
      <c r="BF550" s="248">
        <f>IF(N550="snížená",J550,0)</f>
        <v>0</v>
      </c>
      <c r="BG550" s="248">
        <f>IF(N550="zákl. přenesená",J550,0)</f>
        <v>0</v>
      </c>
      <c r="BH550" s="248">
        <f>IF(N550="sníž. přenesená",J550,0)</f>
        <v>0</v>
      </c>
      <c r="BI550" s="248">
        <f>IF(N550="nulová",J550,0)</f>
        <v>0</v>
      </c>
      <c r="BJ550" s="17" t="s">
        <v>149</v>
      </c>
      <c r="BK550" s="248">
        <f>ROUND(I550*H550,2)</f>
        <v>0</v>
      </c>
      <c r="BL550" s="17" t="s">
        <v>214</v>
      </c>
      <c r="BM550" s="247" t="s">
        <v>1212</v>
      </c>
    </row>
    <row r="551" s="2" customFormat="1" ht="21.75" customHeight="1">
      <c r="A551" s="38"/>
      <c r="B551" s="39"/>
      <c r="C551" s="236" t="s">
        <v>1213</v>
      </c>
      <c r="D551" s="236" t="s">
        <v>144</v>
      </c>
      <c r="E551" s="237" t="s">
        <v>1214</v>
      </c>
      <c r="F551" s="238" t="s">
        <v>1215</v>
      </c>
      <c r="G551" s="239" t="s">
        <v>153</v>
      </c>
      <c r="H551" s="240">
        <v>65.210999999999999</v>
      </c>
      <c r="I551" s="241"/>
      <c r="J551" s="242">
        <f>ROUND(I551*H551,2)</f>
        <v>0</v>
      </c>
      <c r="K551" s="238" t="s">
        <v>148</v>
      </c>
      <c r="L551" s="44"/>
      <c r="M551" s="243" t="s">
        <v>1</v>
      </c>
      <c r="N551" s="244" t="s">
        <v>40</v>
      </c>
      <c r="O551" s="92"/>
      <c r="P551" s="245">
        <f>O551*H551</f>
        <v>0</v>
      </c>
      <c r="Q551" s="245">
        <v>2.0000000000000002E-05</v>
      </c>
      <c r="R551" s="245">
        <f>Q551*H551</f>
        <v>0.00130422</v>
      </c>
      <c r="S551" s="245">
        <v>0</v>
      </c>
      <c r="T551" s="24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47" t="s">
        <v>214</v>
      </c>
      <c r="AT551" s="247" t="s">
        <v>144</v>
      </c>
      <c r="AU551" s="247" t="s">
        <v>83</v>
      </c>
      <c r="AY551" s="17" t="s">
        <v>141</v>
      </c>
      <c r="BE551" s="248">
        <f>IF(N551="základní",J551,0)</f>
        <v>0</v>
      </c>
      <c r="BF551" s="248">
        <f>IF(N551="snížená",J551,0)</f>
        <v>0</v>
      </c>
      <c r="BG551" s="248">
        <f>IF(N551="zákl. přenesená",J551,0)</f>
        <v>0</v>
      </c>
      <c r="BH551" s="248">
        <f>IF(N551="sníž. přenesená",J551,0)</f>
        <v>0</v>
      </c>
      <c r="BI551" s="248">
        <f>IF(N551="nulová",J551,0)</f>
        <v>0</v>
      </c>
      <c r="BJ551" s="17" t="s">
        <v>149</v>
      </c>
      <c r="BK551" s="248">
        <f>ROUND(I551*H551,2)</f>
        <v>0</v>
      </c>
      <c r="BL551" s="17" t="s">
        <v>214</v>
      </c>
      <c r="BM551" s="247" t="s">
        <v>1216</v>
      </c>
    </row>
    <row r="552" s="2" customFormat="1" ht="21.75" customHeight="1">
      <c r="A552" s="38"/>
      <c r="B552" s="39"/>
      <c r="C552" s="236" t="s">
        <v>1217</v>
      </c>
      <c r="D552" s="236" t="s">
        <v>144</v>
      </c>
      <c r="E552" s="237" t="s">
        <v>1218</v>
      </c>
      <c r="F552" s="238" t="s">
        <v>1219</v>
      </c>
      <c r="G552" s="239" t="s">
        <v>153</v>
      </c>
      <c r="H552" s="240">
        <v>130.422</v>
      </c>
      <c r="I552" s="241"/>
      <c r="J552" s="242">
        <f>ROUND(I552*H552,2)</f>
        <v>0</v>
      </c>
      <c r="K552" s="238" t="s">
        <v>148</v>
      </c>
      <c r="L552" s="44"/>
      <c r="M552" s="243" t="s">
        <v>1</v>
      </c>
      <c r="N552" s="244" t="s">
        <v>40</v>
      </c>
      <c r="O552" s="92"/>
      <c r="P552" s="245">
        <f>O552*H552</f>
        <v>0</v>
      </c>
      <c r="Q552" s="245">
        <v>0.00013999999999999999</v>
      </c>
      <c r="R552" s="245">
        <f>Q552*H552</f>
        <v>0.018259079999999997</v>
      </c>
      <c r="S552" s="245">
        <v>0</v>
      </c>
      <c r="T552" s="24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47" t="s">
        <v>214</v>
      </c>
      <c r="AT552" s="247" t="s">
        <v>144</v>
      </c>
      <c r="AU552" s="247" t="s">
        <v>83</v>
      </c>
      <c r="AY552" s="17" t="s">
        <v>141</v>
      </c>
      <c r="BE552" s="248">
        <f>IF(N552="základní",J552,0)</f>
        <v>0</v>
      </c>
      <c r="BF552" s="248">
        <f>IF(N552="snížená",J552,0)</f>
        <v>0</v>
      </c>
      <c r="BG552" s="248">
        <f>IF(N552="zákl. přenesená",J552,0)</f>
        <v>0</v>
      </c>
      <c r="BH552" s="248">
        <f>IF(N552="sníž. přenesená",J552,0)</f>
        <v>0</v>
      </c>
      <c r="BI552" s="248">
        <f>IF(N552="nulová",J552,0)</f>
        <v>0</v>
      </c>
      <c r="BJ552" s="17" t="s">
        <v>149</v>
      </c>
      <c r="BK552" s="248">
        <f>ROUND(I552*H552,2)</f>
        <v>0</v>
      </c>
      <c r="BL552" s="17" t="s">
        <v>214</v>
      </c>
      <c r="BM552" s="247" t="s">
        <v>1220</v>
      </c>
    </row>
    <row r="553" s="2" customFormat="1" ht="21.75" customHeight="1">
      <c r="A553" s="38"/>
      <c r="B553" s="39"/>
      <c r="C553" s="236" t="s">
        <v>1221</v>
      </c>
      <c r="D553" s="236" t="s">
        <v>144</v>
      </c>
      <c r="E553" s="237" t="s">
        <v>1222</v>
      </c>
      <c r="F553" s="238" t="s">
        <v>1223</v>
      </c>
      <c r="G553" s="239" t="s">
        <v>153</v>
      </c>
      <c r="H553" s="240">
        <v>65.210999999999999</v>
      </c>
      <c r="I553" s="241"/>
      <c r="J553" s="242">
        <f>ROUND(I553*H553,2)</f>
        <v>0</v>
      </c>
      <c r="K553" s="238" t="s">
        <v>148</v>
      </c>
      <c r="L553" s="44"/>
      <c r="M553" s="243" t="s">
        <v>1</v>
      </c>
      <c r="N553" s="244" t="s">
        <v>40</v>
      </c>
      <c r="O553" s="92"/>
      <c r="P553" s="245">
        <f>O553*H553</f>
        <v>0</v>
      </c>
      <c r="Q553" s="245">
        <v>0.00012</v>
      </c>
      <c r="R553" s="245">
        <f>Q553*H553</f>
        <v>0.0078253200000000002</v>
      </c>
      <c r="S553" s="245">
        <v>0</v>
      </c>
      <c r="T553" s="24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47" t="s">
        <v>214</v>
      </c>
      <c r="AT553" s="247" t="s">
        <v>144</v>
      </c>
      <c r="AU553" s="247" t="s">
        <v>83</v>
      </c>
      <c r="AY553" s="17" t="s">
        <v>141</v>
      </c>
      <c r="BE553" s="248">
        <f>IF(N553="základní",J553,0)</f>
        <v>0</v>
      </c>
      <c r="BF553" s="248">
        <f>IF(N553="snížená",J553,0)</f>
        <v>0</v>
      </c>
      <c r="BG553" s="248">
        <f>IF(N553="zákl. přenesená",J553,0)</f>
        <v>0</v>
      </c>
      <c r="BH553" s="248">
        <f>IF(N553="sníž. přenesená",J553,0)</f>
        <v>0</v>
      </c>
      <c r="BI553" s="248">
        <f>IF(N553="nulová",J553,0)</f>
        <v>0</v>
      </c>
      <c r="BJ553" s="17" t="s">
        <v>149</v>
      </c>
      <c r="BK553" s="248">
        <f>ROUND(I553*H553,2)</f>
        <v>0</v>
      </c>
      <c r="BL553" s="17" t="s">
        <v>214</v>
      </c>
      <c r="BM553" s="247" t="s">
        <v>1224</v>
      </c>
    </row>
    <row r="554" s="2" customFormat="1" ht="21.75" customHeight="1">
      <c r="A554" s="38"/>
      <c r="B554" s="39"/>
      <c r="C554" s="236" t="s">
        <v>1225</v>
      </c>
      <c r="D554" s="236" t="s">
        <v>144</v>
      </c>
      <c r="E554" s="237" t="s">
        <v>1226</v>
      </c>
      <c r="F554" s="238" t="s">
        <v>1227</v>
      </c>
      <c r="G554" s="239" t="s">
        <v>153</v>
      </c>
      <c r="H554" s="240">
        <v>130.422</v>
      </c>
      <c r="I554" s="241"/>
      <c r="J554" s="242">
        <f>ROUND(I554*H554,2)</f>
        <v>0</v>
      </c>
      <c r="K554" s="238" t="s">
        <v>148</v>
      </c>
      <c r="L554" s="44"/>
      <c r="M554" s="243" t="s">
        <v>1</v>
      </c>
      <c r="N554" s="244" t="s">
        <v>40</v>
      </c>
      <c r="O554" s="92"/>
      <c r="P554" s="245">
        <f>O554*H554</f>
        <v>0</v>
      </c>
      <c r="Q554" s="245">
        <v>0.00012</v>
      </c>
      <c r="R554" s="245">
        <f>Q554*H554</f>
        <v>0.01565064</v>
      </c>
      <c r="S554" s="245">
        <v>0</v>
      </c>
      <c r="T554" s="24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47" t="s">
        <v>214</v>
      </c>
      <c r="AT554" s="247" t="s">
        <v>144</v>
      </c>
      <c r="AU554" s="247" t="s">
        <v>83</v>
      </c>
      <c r="AY554" s="17" t="s">
        <v>141</v>
      </c>
      <c r="BE554" s="248">
        <f>IF(N554="základní",J554,0)</f>
        <v>0</v>
      </c>
      <c r="BF554" s="248">
        <f>IF(N554="snížená",J554,0)</f>
        <v>0</v>
      </c>
      <c r="BG554" s="248">
        <f>IF(N554="zákl. přenesená",J554,0)</f>
        <v>0</v>
      </c>
      <c r="BH554" s="248">
        <f>IF(N554="sníž. přenesená",J554,0)</f>
        <v>0</v>
      </c>
      <c r="BI554" s="248">
        <f>IF(N554="nulová",J554,0)</f>
        <v>0</v>
      </c>
      <c r="BJ554" s="17" t="s">
        <v>149</v>
      </c>
      <c r="BK554" s="248">
        <f>ROUND(I554*H554,2)</f>
        <v>0</v>
      </c>
      <c r="BL554" s="17" t="s">
        <v>214</v>
      </c>
      <c r="BM554" s="247" t="s">
        <v>1228</v>
      </c>
    </row>
    <row r="555" s="2" customFormat="1" ht="21.75" customHeight="1">
      <c r="A555" s="38"/>
      <c r="B555" s="39"/>
      <c r="C555" s="236" t="s">
        <v>1229</v>
      </c>
      <c r="D555" s="236" t="s">
        <v>144</v>
      </c>
      <c r="E555" s="237" t="s">
        <v>1230</v>
      </c>
      <c r="F555" s="238" t="s">
        <v>1231</v>
      </c>
      <c r="G555" s="239" t="s">
        <v>153</v>
      </c>
      <c r="H555" s="240">
        <v>1073.97</v>
      </c>
      <c r="I555" s="241"/>
      <c r="J555" s="242">
        <f>ROUND(I555*H555,2)</f>
        <v>0</v>
      </c>
      <c r="K555" s="238" t="s">
        <v>1</v>
      </c>
      <c r="L555" s="44"/>
      <c r="M555" s="243" t="s">
        <v>1</v>
      </c>
      <c r="N555" s="244" t="s">
        <v>40</v>
      </c>
      <c r="O555" s="92"/>
      <c r="P555" s="245">
        <f>O555*H555</f>
        <v>0</v>
      </c>
      <c r="Q555" s="245">
        <v>0</v>
      </c>
      <c r="R555" s="245">
        <f>Q555*H555</f>
        <v>0</v>
      </c>
      <c r="S555" s="245">
        <v>0</v>
      </c>
      <c r="T555" s="24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47" t="s">
        <v>214</v>
      </c>
      <c r="AT555" s="247" t="s">
        <v>144</v>
      </c>
      <c r="AU555" s="247" t="s">
        <v>83</v>
      </c>
      <c r="AY555" s="17" t="s">
        <v>141</v>
      </c>
      <c r="BE555" s="248">
        <f>IF(N555="základní",J555,0)</f>
        <v>0</v>
      </c>
      <c r="BF555" s="248">
        <f>IF(N555="snížená",J555,0)</f>
        <v>0</v>
      </c>
      <c r="BG555" s="248">
        <f>IF(N555="zákl. přenesená",J555,0)</f>
        <v>0</v>
      </c>
      <c r="BH555" s="248">
        <f>IF(N555="sníž. přenesená",J555,0)</f>
        <v>0</v>
      </c>
      <c r="BI555" s="248">
        <f>IF(N555="nulová",J555,0)</f>
        <v>0</v>
      </c>
      <c r="BJ555" s="17" t="s">
        <v>149</v>
      </c>
      <c r="BK555" s="248">
        <f>ROUND(I555*H555,2)</f>
        <v>0</v>
      </c>
      <c r="BL555" s="17" t="s">
        <v>214</v>
      </c>
      <c r="BM555" s="247" t="s">
        <v>1232</v>
      </c>
    </row>
    <row r="556" s="2" customFormat="1" ht="21.75" customHeight="1">
      <c r="A556" s="38"/>
      <c r="B556" s="39"/>
      <c r="C556" s="236" t="s">
        <v>1233</v>
      </c>
      <c r="D556" s="236" t="s">
        <v>144</v>
      </c>
      <c r="E556" s="237" t="s">
        <v>1234</v>
      </c>
      <c r="F556" s="238" t="s">
        <v>1235</v>
      </c>
      <c r="G556" s="239" t="s">
        <v>153</v>
      </c>
      <c r="H556" s="240">
        <v>224.57900000000001</v>
      </c>
      <c r="I556" s="241"/>
      <c r="J556" s="242">
        <f>ROUND(I556*H556,2)</f>
        <v>0</v>
      </c>
      <c r="K556" s="238" t="s">
        <v>1</v>
      </c>
      <c r="L556" s="44"/>
      <c r="M556" s="243" t="s">
        <v>1</v>
      </c>
      <c r="N556" s="244" t="s">
        <v>40</v>
      </c>
      <c r="O556" s="92"/>
      <c r="P556" s="245">
        <f>O556*H556</f>
        <v>0</v>
      </c>
      <c r="Q556" s="245">
        <v>0</v>
      </c>
      <c r="R556" s="245">
        <f>Q556*H556</f>
        <v>0</v>
      </c>
      <c r="S556" s="245">
        <v>0</v>
      </c>
      <c r="T556" s="24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47" t="s">
        <v>214</v>
      </c>
      <c r="AT556" s="247" t="s">
        <v>144</v>
      </c>
      <c r="AU556" s="247" t="s">
        <v>83</v>
      </c>
      <c r="AY556" s="17" t="s">
        <v>141</v>
      </c>
      <c r="BE556" s="248">
        <f>IF(N556="základní",J556,0)</f>
        <v>0</v>
      </c>
      <c r="BF556" s="248">
        <f>IF(N556="snížená",J556,0)</f>
        <v>0</v>
      </c>
      <c r="BG556" s="248">
        <f>IF(N556="zákl. přenesená",J556,0)</f>
        <v>0</v>
      </c>
      <c r="BH556" s="248">
        <f>IF(N556="sníž. přenesená",J556,0)</f>
        <v>0</v>
      </c>
      <c r="BI556" s="248">
        <f>IF(N556="nulová",J556,0)</f>
        <v>0</v>
      </c>
      <c r="BJ556" s="17" t="s">
        <v>149</v>
      </c>
      <c r="BK556" s="248">
        <f>ROUND(I556*H556,2)</f>
        <v>0</v>
      </c>
      <c r="BL556" s="17" t="s">
        <v>214</v>
      </c>
      <c r="BM556" s="247" t="s">
        <v>1236</v>
      </c>
    </row>
    <row r="557" s="2" customFormat="1" ht="16.5" customHeight="1">
      <c r="A557" s="38"/>
      <c r="B557" s="39"/>
      <c r="C557" s="236" t="s">
        <v>1237</v>
      </c>
      <c r="D557" s="236" t="s">
        <v>144</v>
      </c>
      <c r="E557" s="237" t="s">
        <v>1238</v>
      </c>
      <c r="F557" s="238" t="s">
        <v>1239</v>
      </c>
      <c r="G557" s="239" t="s">
        <v>153</v>
      </c>
      <c r="H557" s="240">
        <v>1298.549</v>
      </c>
      <c r="I557" s="241"/>
      <c r="J557" s="242">
        <f>ROUND(I557*H557,2)</f>
        <v>0</v>
      </c>
      <c r="K557" s="238" t="s">
        <v>148</v>
      </c>
      <c r="L557" s="44"/>
      <c r="M557" s="243" t="s">
        <v>1</v>
      </c>
      <c r="N557" s="244" t="s">
        <v>40</v>
      </c>
      <c r="O557" s="92"/>
      <c r="P557" s="245">
        <f>O557*H557</f>
        <v>0</v>
      </c>
      <c r="Q557" s="245">
        <v>0</v>
      </c>
      <c r="R557" s="245">
        <f>Q557*H557</f>
        <v>0</v>
      </c>
      <c r="S557" s="245">
        <v>0</v>
      </c>
      <c r="T557" s="246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47" t="s">
        <v>214</v>
      </c>
      <c r="AT557" s="247" t="s">
        <v>144</v>
      </c>
      <c r="AU557" s="247" t="s">
        <v>83</v>
      </c>
      <c r="AY557" s="17" t="s">
        <v>141</v>
      </c>
      <c r="BE557" s="248">
        <f>IF(N557="základní",J557,0)</f>
        <v>0</v>
      </c>
      <c r="BF557" s="248">
        <f>IF(N557="snížená",J557,0)</f>
        <v>0</v>
      </c>
      <c r="BG557" s="248">
        <f>IF(N557="zákl. přenesená",J557,0)</f>
        <v>0</v>
      </c>
      <c r="BH557" s="248">
        <f>IF(N557="sníž. přenesená",J557,0)</f>
        <v>0</v>
      </c>
      <c r="BI557" s="248">
        <f>IF(N557="nulová",J557,0)</f>
        <v>0</v>
      </c>
      <c r="BJ557" s="17" t="s">
        <v>149</v>
      </c>
      <c r="BK557" s="248">
        <f>ROUND(I557*H557,2)</f>
        <v>0</v>
      </c>
      <c r="BL557" s="17" t="s">
        <v>214</v>
      </c>
      <c r="BM557" s="247" t="s">
        <v>1240</v>
      </c>
    </row>
    <row r="558" s="2" customFormat="1" ht="21.75" customHeight="1">
      <c r="A558" s="38"/>
      <c r="B558" s="39"/>
      <c r="C558" s="236" t="s">
        <v>1241</v>
      </c>
      <c r="D558" s="236" t="s">
        <v>144</v>
      </c>
      <c r="E558" s="237" t="s">
        <v>1242</v>
      </c>
      <c r="F558" s="238" t="s">
        <v>1243</v>
      </c>
      <c r="G558" s="239" t="s">
        <v>153</v>
      </c>
      <c r="H558" s="240">
        <v>2028.7639999999999</v>
      </c>
      <c r="I558" s="241"/>
      <c r="J558" s="242">
        <f>ROUND(I558*H558,2)</f>
        <v>0</v>
      </c>
      <c r="K558" s="238" t="s">
        <v>1</v>
      </c>
      <c r="L558" s="44"/>
      <c r="M558" s="243" t="s">
        <v>1</v>
      </c>
      <c r="N558" s="244" t="s">
        <v>40</v>
      </c>
      <c r="O558" s="92"/>
      <c r="P558" s="245">
        <f>O558*H558</f>
        <v>0</v>
      </c>
      <c r="Q558" s="245">
        <v>0</v>
      </c>
      <c r="R558" s="245">
        <f>Q558*H558</f>
        <v>0</v>
      </c>
      <c r="S558" s="245">
        <v>0</v>
      </c>
      <c r="T558" s="24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47" t="s">
        <v>214</v>
      </c>
      <c r="AT558" s="247" t="s">
        <v>144</v>
      </c>
      <c r="AU558" s="247" t="s">
        <v>83</v>
      </c>
      <c r="AY558" s="17" t="s">
        <v>141</v>
      </c>
      <c r="BE558" s="248">
        <f>IF(N558="základní",J558,0)</f>
        <v>0</v>
      </c>
      <c r="BF558" s="248">
        <f>IF(N558="snížená",J558,0)</f>
        <v>0</v>
      </c>
      <c r="BG558" s="248">
        <f>IF(N558="zákl. přenesená",J558,0)</f>
        <v>0</v>
      </c>
      <c r="BH558" s="248">
        <f>IF(N558="sníž. přenesená",J558,0)</f>
        <v>0</v>
      </c>
      <c r="BI558" s="248">
        <f>IF(N558="nulová",J558,0)</f>
        <v>0</v>
      </c>
      <c r="BJ558" s="17" t="s">
        <v>149</v>
      </c>
      <c r="BK558" s="248">
        <f>ROUND(I558*H558,2)</f>
        <v>0</v>
      </c>
      <c r="BL558" s="17" t="s">
        <v>214</v>
      </c>
      <c r="BM558" s="247" t="s">
        <v>1244</v>
      </c>
    </row>
    <row r="559" s="2" customFormat="1" ht="16.5" customHeight="1">
      <c r="A559" s="38"/>
      <c r="B559" s="39"/>
      <c r="C559" s="236" t="s">
        <v>1245</v>
      </c>
      <c r="D559" s="236" t="s">
        <v>144</v>
      </c>
      <c r="E559" s="237" t="s">
        <v>1246</v>
      </c>
      <c r="F559" s="238" t="s">
        <v>1247</v>
      </c>
      <c r="G559" s="239" t="s">
        <v>153</v>
      </c>
      <c r="H559" s="240">
        <v>284.16699999999997</v>
      </c>
      <c r="I559" s="241"/>
      <c r="J559" s="242">
        <f>ROUND(I559*H559,2)</f>
        <v>0</v>
      </c>
      <c r="K559" s="238" t="s">
        <v>148</v>
      </c>
      <c r="L559" s="44"/>
      <c r="M559" s="243" t="s">
        <v>1</v>
      </c>
      <c r="N559" s="244" t="s">
        <v>40</v>
      </c>
      <c r="O559" s="92"/>
      <c r="P559" s="245">
        <f>O559*H559</f>
        <v>0</v>
      </c>
      <c r="Q559" s="245">
        <v>0.00014999999999999999</v>
      </c>
      <c r="R559" s="245">
        <f>Q559*H559</f>
        <v>0.042625049999999991</v>
      </c>
      <c r="S559" s="245">
        <v>0</v>
      </c>
      <c r="T559" s="24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47" t="s">
        <v>214</v>
      </c>
      <c r="AT559" s="247" t="s">
        <v>144</v>
      </c>
      <c r="AU559" s="247" t="s">
        <v>83</v>
      </c>
      <c r="AY559" s="17" t="s">
        <v>141</v>
      </c>
      <c r="BE559" s="248">
        <f>IF(N559="základní",J559,0)</f>
        <v>0</v>
      </c>
      <c r="BF559" s="248">
        <f>IF(N559="snížená",J559,0)</f>
        <v>0</v>
      </c>
      <c r="BG559" s="248">
        <f>IF(N559="zákl. přenesená",J559,0)</f>
        <v>0</v>
      </c>
      <c r="BH559" s="248">
        <f>IF(N559="sníž. přenesená",J559,0)</f>
        <v>0</v>
      </c>
      <c r="BI559" s="248">
        <f>IF(N559="nulová",J559,0)</f>
        <v>0</v>
      </c>
      <c r="BJ559" s="17" t="s">
        <v>149</v>
      </c>
      <c r="BK559" s="248">
        <f>ROUND(I559*H559,2)</f>
        <v>0</v>
      </c>
      <c r="BL559" s="17" t="s">
        <v>214</v>
      </c>
      <c r="BM559" s="247" t="s">
        <v>1248</v>
      </c>
    </row>
    <row r="560" s="2" customFormat="1" ht="21.75" customHeight="1">
      <c r="A560" s="38"/>
      <c r="B560" s="39"/>
      <c r="C560" s="236" t="s">
        <v>1249</v>
      </c>
      <c r="D560" s="236" t="s">
        <v>144</v>
      </c>
      <c r="E560" s="237" t="s">
        <v>1250</v>
      </c>
      <c r="F560" s="238" t="s">
        <v>1251</v>
      </c>
      <c r="G560" s="239" t="s">
        <v>153</v>
      </c>
      <c r="H560" s="240">
        <v>568.33399999999995</v>
      </c>
      <c r="I560" s="241"/>
      <c r="J560" s="242">
        <f>ROUND(I560*H560,2)</f>
        <v>0</v>
      </c>
      <c r="K560" s="238" t="s">
        <v>148</v>
      </c>
      <c r="L560" s="44"/>
      <c r="M560" s="243" t="s">
        <v>1</v>
      </c>
      <c r="N560" s="244" t="s">
        <v>40</v>
      </c>
      <c r="O560" s="92"/>
      <c r="P560" s="245">
        <f>O560*H560</f>
        <v>0</v>
      </c>
      <c r="Q560" s="245">
        <v>0.0010300000000000001</v>
      </c>
      <c r="R560" s="245">
        <f>Q560*H560</f>
        <v>0.58538402</v>
      </c>
      <c r="S560" s="245">
        <v>0</v>
      </c>
      <c r="T560" s="24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47" t="s">
        <v>214</v>
      </c>
      <c r="AT560" s="247" t="s">
        <v>144</v>
      </c>
      <c r="AU560" s="247" t="s">
        <v>83</v>
      </c>
      <c r="AY560" s="17" t="s">
        <v>141</v>
      </c>
      <c r="BE560" s="248">
        <f>IF(N560="základní",J560,0)</f>
        <v>0</v>
      </c>
      <c r="BF560" s="248">
        <f>IF(N560="snížená",J560,0)</f>
        <v>0</v>
      </c>
      <c r="BG560" s="248">
        <f>IF(N560="zákl. přenesená",J560,0)</f>
        <v>0</v>
      </c>
      <c r="BH560" s="248">
        <f>IF(N560="sníž. přenesená",J560,0)</f>
        <v>0</v>
      </c>
      <c r="BI560" s="248">
        <f>IF(N560="nulová",J560,0)</f>
        <v>0</v>
      </c>
      <c r="BJ560" s="17" t="s">
        <v>149</v>
      </c>
      <c r="BK560" s="248">
        <f>ROUND(I560*H560,2)</f>
        <v>0</v>
      </c>
      <c r="BL560" s="17" t="s">
        <v>214</v>
      </c>
      <c r="BM560" s="247" t="s">
        <v>1252</v>
      </c>
    </row>
    <row r="561" s="12" customFormat="1" ht="25.92" customHeight="1">
      <c r="A561" s="12"/>
      <c r="B561" s="220"/>
      <c r="C561" s="221"/>
      <c r="D561" s="222" t="s">
        <v>72</v>
      </c>
      <c r="E561" s="223" t="s">
        <v>162</v>
      </c>
      <c r="F561" s="223" t="s">
        <v>1253</v>
      </c>
      <c r="G561" s="221"/>
      <c r="H561" s="221"/>
      <c r="I561" s="224"/>
      <c r="J561" s="225">
        <f>BK561</f>
        <v>0</v>
      </c>
      <c r="K561" s="221"/>
      <c r="L561" s="226"/>
      <c r="M561" s="227"/>
      <c r="N561" s="228"/>
      <c r="O561" s="228"/>
      <c r="P561" s="229">
        <f>P562</f>
        <v>0</v>
      </c>
      <c r="Q561" s="228"/>
      <c r="R561" s="229">
        <f>R562</f>
        <v>0.0099000000000000008</v>
      </c>
      <c r="S561" s="228"/>
      <c r="T561" s="230">
        <f>T562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31" t="s">
        <v>142</v>
      </c>
      <c r="AT561" s="232" t="s">
        <v>72</v>
      </c>
      <c r="AU561" s="232" t="s">
        <v>73</v>
      </c>
      <c r="AY561" s="231" t="s">
        <v>141</v>
      </c>
      <c r="BK561" s="233">
        <f>BK562</f>
        <v>0</v>
      </c>
    </row>
    <row r="562" s="12" customFormat="1" ht="22.8" customHeight="1">
      <c r="A562" s="12"/>
      <c r="B562" s="220"/>
      <c r="C562" s="221"/>
      <c r="D562" s="222" t="s">
        <v>72</v>
      </c>
      <c r="E562" s="234" t="s">
        <v>1254</v>
      </c>
      <c r="F562" s="234" t="s">
        <v>1255</v>
      </c>
      <c r="G562" s="221"/>
      <c r="H562" s="221"/>
      <c r="I562" s="224"/>
      <c r="J562" s="235">
        <f>BK562</f>
        <v>0</v>
      </c>
      <c r="K562" s="221"/>
      <c r="L562" s="226"/>
      <c r="M562" s="227"/>
      <c r="N562" s="228"/>
      <c r="O562" s="228"/>
      <c r="P562" s="229">
        <f>P563</f>
        <v>0</v>
      </c>
      <c r="Q562" s="228"/>
      <c r="R562" s="229">
        <f>R563</f>
        <v>0.0099000000000000008</v>
      </c>
      <c r="S562" s="228"/>
      <c r="T562" s="230">
        <f>T563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31" t="s">
        <v>142</v>
      </c>
      <c r="AT562" s="232" t="s">
        <v>72</v>
      </c>
      <c r="AU562" s="232" t="s">
        <v>81</v>
      </c>
      <c r="AY562" s="231" t="s">
        <v>141</v>
      </c>
      <c r="BK562" s="233">
        <f>BK563</f>
        <v>0</v>
      </c>
    </row>
    <row r="563" s="2" customFormat="1" ht="16.5" customHeight="1">
      <c r="A563" s="38"/>
      <c r="B563" s="39"/>
      <c r="C563" s="236" t="s">
        <v>1256</v>
      </c>
      <c r="D563" s="236" t="s">
        <v>144</v>
      </c>
      <c r="E563" s="237" t="s">
        <v>1257</v>
      </c>
      <c r="F563" s="238" t="s">
        <v>1258</v>
      </c>
      <c r="G563" s="239" t="s">
        <v>1259</v>
      </c>
      <c r="H563" s="240">
        <v>1</v>
      </c>
      <c r="I563" s="241"/>
      <c r="J563" s="242">
        <f>ROUND(I563*H563,2)</f>
        <v>0</v>
      </c>
      <c r="K563" s="238" t="s">
        <v>148</v>
      </c>
      <c r="L563" s="44"/>
      <c r="M563" s="243" t="s">
        <v>1</v>
      </c>
      <c r="N563" s="244" t="s">
        <v>40</v>
      </c>
      <c r="O563" s="92"/>
      <c r="P563" s="245">
        <f>O563*H563</f>
        <v>0</v>
      </c>
      <c r="Q563" s="245">
        <v>0.0099000000000000008</v>
      </c>
      <c r="R563" s="245">
        <f>Q563*H563</f>
        <v>0.0099000000000000008</v>
      </c>
      <c r="S563" s="245">
        <v>0</v>
      </c>
      <c r="T563" s="24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47" t="s">
        <v>409</v>
      </c>
      <c r="AT563" s="247" t="s">
        <v>144</v>
      </c>
      <c r="AU563" s="247" t="s">
        <v>83</v>
      </c>
      <c r="AY563" s="17" t="s">
        <v>141</v>
      </c>
      <c r="BE563" s="248">
        <f>IF(N563="základní",J563,0)</f>
        <v>0</v>
      </c>
      <c r="BF563" s="248">
        <f>IF(N563="snížená",J563,0)</f>
        <v>0</v>
      </c>
      <c r="BG563" s="248">
        <f>IF(N563="zákl. přenesená",J563,0)</f>
        <v>0</v>
      </c>
      <c r="BH563" s="248">
        <f>IF(N563="sníž. přenesená",J563,0)</f>
        <v>0</v>
      </c>
      <c r="BI563" s="248">
        <f>IF(N563="nulová",J563,0)</f>
        <v>0</v>
      </c>
      <c r="BJ563" s="17" t="s">
        <v>149</v>
      </c>
      <c r="BK563" s="248">
        <f>ROUND(I563*H563,2)</f>
        <v>0</v>
      </c>
      <c r="BL563" s="17" t="s">
        <v>409</v>
      </c>
      <c r="BM563" s="247" t="s">
        <v>1260</v>
      </c>
    </row>
    <row r="564" s="12" customFormat="1" ht="25.92" customHeight="1">
      <c r="A564" s="12"/>
      <c r="B564" s="220"/>
      <c r="C564" s="221"/>
      <c r="D564" s="222" t="s">
        <v>72</v>
      </c>
      <c r="E564" s="223" t="s">
        <v>1261</v>
      </c>
      <c r="F564" s="223" t="s">
        <v>1262</v>
      </c>
      <c r="G564" s="221"/>
      <c r="H564" s="221"/>
      <c r="I564" s="224"/>
      <c r="J564" s="225">
        <f>BK564</f>
        <v>0</v>
      </c>
      <c r="K564" s="221"/>
      <c r="L564" s="226"/>
      <c r="M564" s="227"/>
      <c r="N564" s="228"/>
      <c r="O564" s="228"/>
      <c r="P564" s="229">
        <f>SUM(P565:P603)</f>
        <v>0</v>
      </c>
      <c r="Q564" s="228"/>
      <c r="R564" s="229">
        <f>SUM(R565:R603)</f>
        <v>0.10125000000000001</v>
      </c>
      <c r="S564" s="228"/>
      <c r="T564" s="230">
        <f>SUM(T565:T603)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31" t="s">
        <v>149</v>
      </c>
      <c r="AT564" s="232" t="s">
        <v>72</v>
      </c>
      <c r="AU564" s="232" t="s">
        <v>73</v>
      </c>
      <c r="AY564" s="231" t="s">
        <v>141</v>
      </c>
      <c r="BK564" s="233">
        <f>SUM(BK565:BK603)</f>
        <v>0</v>
      </c>
    </row>
    <row r="565" s="2" customFormat="1" ht="16.5" customHeight="1">
      <c r="A565" s="38"/>
      <c r="B565" s="39"/>
      <c r="C565" s="236" t="s">
        <v>1263</v>
      </c>
      <c r="D565" s="236" t="s">
        <v>144</v>
      </c>
      <c r="E565" s="237" t="s">
        <v>1264</v>
      </c>
      <c r="F565" s="238" t="s">
        <v>1265</v>
      </c>
      <c r="G565" s="239" t="s">
        <v>1266</v>
      </c>
      <c r="H565" s="240">
        <v>40</v>
      </c>
      <c r="I565" s="241"/>
      <c r="J565" s="242">
        <f>ROUND(I565*H565,2)</f>
        <v>0</v>
      </c>
      <c r="K565" s="238" t="s">
        <v>148</v>
      </c>
      <c r="L565" s="44"/>
      <c r="M565" s="243" t="s">
        <v>1</v>
      </c>
      <c r="N565" s="244" t="s">
        <v>40</v>
      </c>
      <c r="O565" s="92"/>
      <c r="P565" s="245">
        <f>O565*H565</f>
        <v>0</v>
      </c>
      <c r="Q565" s="245">
        <v>0</v>
      </c>
      <c r="R565" s="245">
        <f>Q565*H565</f>
        <v>0</v>
      </c>
      <c r="S565" s="245">
        <v>0</v>
      </c>
      <c r="T565" s="24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47" t="s">
        <v>1267</v>
      </c>
      <c r="AT565" s="247" t="s">
        <v>144</v>
      </c>
      <c r="AU565" s="247" t="s">
        <v>81</v>
      </c>
      <c r="AY565" s="17" t="s">
        <v>141</v>
      </c>
      <c r="BE565" s="248">
        <f>IF(N565="základní",J565,0)</f>
        <v>0</v>
      </c>
      <c r="BF565" s="248">
        <f>IF(N565="snížená",J565,0)</f>
        <v>0</v>
      </c>
      <c r="BG565" s="248">
        <f>IF(N565="zákl. přenesená",J565,0)</f>
        <v>0</v>
      </c>
      <c r="BH565" s="248">
        <f>IF(N565="sníž. přenesená",J565,0)</f>
        <v>0</v>
      </c>
      <c r="BI565" s="248">
        <f>IF(N565="nulová",J565,0)</f>
        <v>0</v>
      </c>
      <c r="BJ565" s="17" t="s">
        <v>149</v>
      </c>
      <c r="BK565" s="248">
        <f>ROUND(I565*H565,2)</f>
        <v>0</v>
      </c>
      <c r="BL565" s="17" t="s">
        <v>1267</v>
      </c>
      <c r="BM565" s="247" t="s">
        <v>1268</v>
      </c>
    </row>
    <row r="566" s="2" customFormat="1" ht="16.5" customHeight="1">
      <c r="A566" s="38"/>
      <c r="B566" s="39"/>
      <c r="C566" s="236" t="s">
        <v>1269</v>
      </c>
      <c r="D566" s="236" t="s">
        <v>144</v>
      </c>
      <c r="E566" s="237" t="s">
        <v>1270</v>
      </c>
      <c r="F566" s="238" t="s">
        <v>1271</v>
      </c>
      <c r="G566" s="239" t="s">
        <v>1266</v>
      </c>
      <c r="H566" s="240">
        <v>40</v>
      </c>
      <c r="I566" s="241"/>
      <c r="J566" s="242">
        <f>ROUND(I566*H566,2)</f>
        <v>0</v>
      </c>
      <c r="K566" s="238" t="s">
        <v>148</v>
      </c>
      <c r="L566" s="44"/>
      <c r="M566" s="243" t="s">
        <v>1</v>
      </c>
      <c r="N566" s="244" t="s">
        <v>40</v>
      </c>
      <c r="O566" s="92"/>
      <c r="P566" s="245">
        <f>O566*H566</f>
        <v>0</v>
      </c>
      <c r="Q566" s="245">
        <v>0</v>
      </c>
      <c r="R566" s="245">
        <f>Q566*H566</f>
        <v>0</v>
      </c>
      <c r="S566" s="245">
        <v>0</v>
      </c>
      <c r="T566" s="24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47" t="s">
        <v>1267</v>
      </c>
      <c r="AT566" s="247" t="s">
        <v>144</v>
      </c>
      <c r="AU566" s="247" t="s">
        <v>81</v>
      </c>
      <c r="AY566" s="17" t="s">
        <v>141</v>
      </c>
      <c r="BE566" s="248">
        <f>IF(N566="základní",J566,0)</f>
        <v>0</v>
      </c>
      <c r="BF566" s="248">
        <f>IF(N566="snížená",J566,0)</f>
        <v>0</v>
      </c>
      <c r="BG566" s="248">
        <f>IF(N566="zákl. přenesená",J566,0)</f>
        <v>0</v>
      </c>
      <c r="BH566" s="248">
        <f>IF(N566="sníž. přenesená",J566,0)</f>
        <v>0</v>
      </c>
      <c r="BI566" s="248">
        <f>IF(N566="nulová",J566,0)</f>
        <v>0</v>
      </c>
      <c r="BJ566" s="17" t="s">
        <v>149</v>
      </c>
      <c r="BK566" s="248">
        <f>ROUND(I566*H566,2)</f>
        <v>0</v>
      </c>
      <c r="BL566" s="17" t="s">
        <v>1267</v>
      </c>
      <c r="BM566" s="247" t="s">
        <v>1272</v>
      </c>
    </row>
    <row r="567" s="2" customFormat="1" ht="16.5" customHeight="1">
      <c r="A567" s="38"/>
      <c r="B567" s="39"/>
      <c r="C567" s="236" t="s">
        <v>1273</v>
      </c>
      <c r="D567" s="236" t="s">
        <v>144</v>
      </c>
      <c r="E567" s="237" t="s">
        <v>1274</v>
      </c>
      <c r="F567" s="238" t="s">
        <v>1275</v>
      </c>
      <c r="G567" s="239" t="s">
        <v>1266</v>
      </c>
      <c r="H567" s="240">
        <v>240</v>
      </c>
      <c r="I567" s="241"/>
      <c r="J567" s="242">
        <f>ROUND(I567*H567,2)</f>
        <v>0</v>
      </c>
      <c r="K567" s="238" t="s">
        <v>148</v>
      </c>
      <c r="L567" s="44"/>
      <c r="M567" s="243" t="s">
        <v>1</v>
      </c>
      <c r="N567" s="244" t="s">
        <v>40</v>
      </c>
      <c r="O567" s="92"/>
      <c r="P567" s="245">
        <f>O567*H567</f>
        <v>0</v>
      </c>
      <c r="Q567" s="245">
        <v>0</v>
      </c>
      <c r="R567" s="245">
        <f>Q567*H567</f>
        <v>0</v>
      </c>
      <c r="S567" s="245">
        <v>0</v>
      </c>
      <c r="T567" s="24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47" t="s">
        <v>1267</v>
      </c>
      <c r="AT567" s="247" t="s">
        <v>144</v>
      </c>
      <c r="AU567" s="247" t="s">
        <v>81</v>
      </c>
      <c r="AY567" s="17" t="s">
        <v>141</v>
      </c>
      <c r="BE567" s="248">
        <f>IF(N567="základní",J567,0)</f>
        <v>0</v>
      </c>
      <c r="BF567" s="248">
        <f>IF(N567="snížená",J567,0)</f>
        <v>0</v>
      </c>
      <c r="BG567" s="248">
        <f>IF(N567="zákl. přenesená",J567,0)</f>
        <v>0</v>
      </c>
      <c r="BH567" s="248">
        <f>IF(N567="sníž. přenesená",J567,0)</f>
        <v>0</v>
      </c>
      <c r="BI567" s="248">
        <f>IF(N567="nulová",J567,0)</f>
        <v>0</v>
      </c>
      <c r="BJ567" s="17" t="s">
        <v>149</v>
      </c>
      <c r="BK567" s="248">
        <f>ROUND(I567*H567,2)</f>
        <v>0</v>
      </c>
      <c r="BL567" s="17" t="s">
        <v>1267</v>
      </c>
      <c r="BM567" s="247" t="s">
        <v>1276</v>
      </c>
    </row>
    <row r="568" s="2" customFormat="1" ht="16.5" customHeight="1">
      <c r="A568" s="38"/>
      <c r="B568" s="39"/>
      <c r="C568" s="236" t="s">
        <v>1277</v>
      </c>
      <c r="D568" s="236" t="s">
        <v>144</v>
      </c>
      <c r="E568" s="237" t="s">
        <v>1278</v>
      </c>
      <c r="F568" s="238" t="s">
        <v>1279</v>
      </c>
      <c r="G568" s="239" t="s">
        <v>1266</v>
      </c>
      <c r="H568" s="240">
        <v>40</v>
      </c>
      <c r="I568" s="241"/>
      <c r="J568" s="242">
        <f>ROUND(I568*H568,2)</f>
        <v>0</v>
      </c>
      <c r="K568" s="238" t="s">
        <v>148</v>
      </c>
      <c r="L568" s="44"/>
      <c r="M568" s="243" t="s">
        <v>1</v>
      </c>
      <c r="N568" s="244" t="s">
        <v>40</v>
      </c>
      <c r="O568" s="92"/>
      <c r="P568" s="245">
        <f>O568*H568</f>
        <v>0</v>
      </c>
      <c r="Q568" s="245">
        <v>0</v>
      </c>
      <c r="R568" s="245">
        <f>Q568*H568</f>
        <v>0</v>
      </c>
      <c r="S568" s="245">
        <v>0</v>
      </c>
      <c r="T568" s="246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47" t="s">
        <v>1267</v>
      </c>
      <c r="AT568" s="247" t="s">
        <v>144</v>
      </c>
      <c r="AU568" s="247" t="s">
        <v>81</v>
      </c>
      <c r="AY568" s="17" t="s">
        <v>141</v>
      </c>
      <c r="BE568" s="248">
        <f>IF(N568="základní",J568,0)</f>
        <v>0</v>
      </c>
      <c r="BF568" s="248">
        <f>IF(N568="snížená",J568,0)</f>
        <v>0</v>
      </c>
      <c r="BG568" s="248">
        <f>IF(N568="zákl. přenesená",J568,0)</f>
        <v>0</v>
      </c>
      <c r="BH568" s="248">
        <f>IF(N568="sníž. přenesená",J568,0)</f>
        <v>0</v>
      </c>
      <c r="BI568" s="248">
        <f>IF(N568="nulová",J568,0)</f>
        <v>0</v>
      </c>
      <c r="BJ568" s="17" t="s">
        <v>149</v>
      </c>
      <c r="BK568" s="248">
        <f>ROUND(I568*H568,2)</f>
        <v>0</v>
      </c>
      <c r="BL568" s="17" t="s">
        <v>1267</v>
      </c>
      <c r="BM568" s="247" t="s">
        <v>1280</v>
      </c>
    </row>
    <row r="569" s="2" customFormat="1" ht="16.5" customHeight="1">
      <c r="A569" s="38"/>
      <c r="B569" s="39"/>
      <c r="C569" s="236" t="s">
        <v>1281</v>
      </c>
      <c r="D569" s="236" t="s">
        <v>144</v>
      </c>
      <c r="E569" s="237" t="s">
        <v>1282</v>
      </c>
      <c r="F569" s="238" t="s">
        <v>1283</v>
      </c>
      <c r="G569" s="239" t="s">
        <v>1266</v>
      </c>
      <c r="H569" s="240">
        <v>40</v>
      </c>
      <c r="I569" s="241"/>
      <c r="J569" s="242">
        <f>ROUND(I569*H569,2)</f>
        <v>0</v>
      </c>
      <c r="K569" s="238" t="s">
        <v>148</v>
      </c>
      <c r="L569" s="44"/>
      <c r="M569" s="243" t="s">
        <v>1</v>
      </c>
      <c r="N569" s="244" t="s">
        <v>40</v>
      </c>
      <c r="O569" s="92"/>
      <c r="P569" s="245">
        <f>O569*H569</f>
        <v>0</v>
      </c>
      <c r="Q569" s="245">
        <v>0</v>
      </c>
      <c r="R569" s="245">
        <f>Q569*H569</f>
        <v>0</v>
      </c>
      <c r="S569" s="245">
        <v>0</v>
      </c>
      <c r="T569" s="24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47" t="s">
        <v>1267</v>
      </c>
      <c r="AT569" s="247" t="s">
        <v>144</v>
      </c>
      <c r="AU569" s="247" t="s">
        <v>81</v>
      </c>
      <c r="AY569" s="17" t="s">
        <v>141</v>
      </c>
      <c r="BE569" s="248">
        <f>IF(N569="základní",J569,0)</f>
        <v>0</v>
      </c>
      <c r="BF569" s="248">
        <f>IF(N569="snížená",J569,0)</f>
        <v>0</v>
      </c>
      <c r="BG569" s="248">
        <f>IF(N569="zákl. přenesená",J569,0)</f>
        <v>0</v>
      </c>
      <c r="BH569" s="248">
        <f>IF(N569="sníž. přenesená",J569,0)</f>
        <v>0</v>
      </c>
      <c r="BI569" s="248">
        <f>IF(N569="nulová",J569,0)</f>
        <v>0</v>
      </c>
      <c r="BJ569" s="17" t="s">
        <v>149</v>
      </c>
      <c r="BK569" s="248">
        <f>ROUND(I569*H569,2)</f>
        <v>0</v>
      </c>
      <c r="BL569" s="17" t="s">
        <v>1267</v>
      </c>
      <c r="BM569" s="247" t="s">
        <v>1284</v>
      </c>
    </row>
    <row r="570" s="2" customFormat="1" ht="16.5" customHeight="1">
      <c r="A570" s="38"/>
      <c r="B570" s="39"/>
      <c r="C570" s="236" t="s">
        <v>1285</v>
      </c>
      <c r="D570" s="236" t="s">
        <v>144</v>
      </c>
      <c r="E570" s="237" t="s">
        <v>1286</v>
      </c>
      <c r="F570" s="238" t="s">
        <v>1287</v>
      </c>
      <c r="G570" s="239" t="s">
        <v>1266</v>
      </c>
      <c r="H570" s="240">
        <v>40</v>
      </c>
      <c r="I570" s="241"/>
      <c r="J570" s="242">
        <f>ROUND(I570*H570,2)</f>
        <v>0</v>
      </c>
      <c r="K570" s="238" t="s">
        <v>148</v>
      </c>
      <c r="L570" s="44"/>
      <c r="M570" s="243" t="s">
        <v>1</v>
      </c>
      <c r="N570" s="244" t="s">
        <v>40</v>
      </c>
      <c r="O570" s="92"/>
      <c r="P570" s="245">
        <f>O570*H570</f>
        <v>0</v>
      </c>
      <c r="Q570" s="245">
        <v>0</v>
      </c>
      <c r="R570" s="245">
        <f>Q570*H570</f>
        <v>0</v>
      </c>
      <c r="S570" s="245">
        <v>0</v>
      </c>
      <c r="T570" s="24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47" t="s">
        <v>1267</v>
      </c>
      <c r="AT570" s="247" t="s">
        <v>144</v>
      </c>
      <c r="AU570" s="247" t="s">
        <v>81</v>
      </c>
      <c r="AY570" s="17" t="s">
        <v>141</v>
      </c>
      <c r="BE570" s="248">
        <f>IF(N570="základní",J570,0)</f>
        <v>0</v>
      </c>
      <c r="BF570" s="248">
        <f>IF(N570="snížená",J570,0)</f>
        <v>0</v>
      </c>
      <c r="BG570" s="248">
        <f>IF(N570="zákl. přenesená",J570,0)</f>
        <v>0</v>
      </c>
      <c r="BH570" s="248">
        <f>IF(N570="sníž. přenesená",J570,0)</f>
        <v>0</v>
      </c>
      <c r="BI570" s="248">
        <f>IF(N570="nulová",J570,0)</f>
        <v>0</v>
      </c>
      <c r="BJ570" s="17" t="s">
        <v>149</v>
      </c>
      <c r="BK570" s="248">
        <f>ROUND(I570*H570,2)</f>
        <v>0</v>
      </c>
      <c r="BL570" s="17" t="s">
        <v>1267</v>
      </c>
      <c r="BM570" s="247" t="s">
        <v>1288</v>
      </c>
    </row>
    <row r="571" s="2" customFormat="1" ht="16.5" customHeight="1">
      <c r="A571" s="38"/>
      <c r="B571" s="39"/>
      <c r="C571" s="236" t="s">
        <v>1289</v>
      </c>
      <c r="D571" s="236" t="s">
        <v>144</v>
      </c>
      <c r="E571" s="237" t="s">
        <v>1290</v>
      </c>
      <c r="F571" s="238" t="s">
        <v>1291</v>
      </c>
      <c r="G571" s="239" t="s">
        <v>1266</v>
      </c>
      <c r="H571" s="240">
        <v>40</v>
      </c>
      <c r="I571" s="241"/>
      <c r="J571" s="242">
        <f>ROUND(I571*H571,2)</f>
        <v>0</v>
      </c>
      <c r="K571" s="238" t="s">
        <v>148</v>
      </c>
      <c r="L571" s="44"/>
      <c r="M571" s="243" t="s">
        <v>1</v>
      </c>
      <c r="N571" s="244" t="s">
        <v>40</v>
      </c>
      <c r="O571" s="92"/>
      <c r="P571" s="245">
        <f>O571*H571</f>
        <v>0</v>
      </c>
      <c r="Q571" s="245">
        <v>0</v>
      </c>
      <c r="R571" s="245">
        <f>Q571*H571</f>
        <v>0</v>
      </c>
      <c r="S571" s="245">
        <v>0</v>
      </c>
      <c r="T571" s="246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47" t="s">
        <v>1267</v>
      </c>
      <c r="AT571" s="247" t="s">
        <v>144</v>
      </c>
      <c r="AU571" s="247" t="s">
        <v>81</v>
      </c>
      <c r="AY571" s="17" t="s">
        <v>141</v>
      </c>
      <c r="BE571" s="248">
        <f>IF(N571="základní",J571,0)</f>
        <v>0</v>
      </c>
      <c r="BF571" s="248">
        <f>IF(N571="snížená",J571,0)</f>
        <v>0</v>
      </c>
      <c r="BG571" s="248">
        <f>IF(N571="zákl. přenesená",J571,0)</f>
        <v>0</v>
      </c>
      <c r="BH571" s="248">
        <f>IF(N571="sníž. přenesená",J571,0)</f>
        <v>0</v>
      </c>
      <c r="BI571" s="248">
        <f>IF(N571="nulová",J571,0)</f>
        <v>0</v>
      </c>
      <c r="BJ571" s="17" t="s">
        <v>149</v>
      </c>
      <c r="BK571" s="248">
        <f>ROUND(I571*H571,2)</f>
        <v>0</v>
      </c>
      <c r="BL571" s="17" t="s">
        <v>1267</v>
      </c>
      <c r="BM571" s="247" t="s">
        <v>1292</v>
      </c>
    </row>
    <row r="572" s="2" customFormat="1" ht="21.75" customHeight="1">
      <c r="A572" s="38"/>
      <c r="B572" s="39"/>
      <c r="C572" s="249" t="s">
        <v>1293</v>
      </c>
      <c r="D572" s="249" t="s">
        <v>162</v>
      </c>
      <c r="E572" s="250" t="s">
        <v>1294</v>
      </c>
      <c r="F572" s="251" t="s">
        <v>1295</v>
      </c>
      <c r="G572" s="252" t="s">
        <v>165</v>
      </c>
      <c r="H572" s="253">
        <v>1</v>
      </c>
      <c r="I572" s="254"/>
      <c r="J572" s="255">
        <f>ROUND(I572*H572,2)</f>
        <v>0</v>
      </c>
      <c r="K572" s="251" t="s">
        <v>1</v>
      </c>
      <c r="L572" s="256"/>
      <c r="M572" s="257" t="s">
        <v>1</v>
      </c>
      <c r="N572" s="258" t="s">
        <v>40</v>
      </c>
      <c r="O572" s="92"/>
      <c r="P572" s="245">
        <f>O572*H572</f>
        <v>0</v>
      </c>
      <c r="Q572" s="245">
        <v>0</v>
      </c>
      <c r="R572" s="245">
        <f>Q572*H572</f>
        <v>0</v>
      </c>
      <c r="S572" s="245">
        <v>0</v>
      </c>
      <c r="T572" s="24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47" t="s">
        <v>1267</v>
      </c>
      <c r="AT572" s="247" t="s">
        <v>162</v>
      </c>
      <c r="AU572" s="247" t="s">
        <v>81</v>
      </c>
      <c r="AY572" s="17" t="s">
        <v>141</v>
      </c>
      <c r="BE572" s="248">
        <f>IF(N572="základní",J572,0)</f>
        <v>0</v>
      </c>
      <c r="BF572" s="248">
        <f>IF(N572="snížená",J572,0)</f>
        <v>0</v>
      </c>
      <c r="BG572" s="248">
        <f>IF(N572="zákl. přenesená",J572,0)</f>
        <v>0</v>
      </c>
      <c r="BH572" s="248">
        <f>IF(N572="sníž. přenesená",J572,0)</f>
        <v>0</v>
      </c>
      <c r="BI572" s="248">
        <f>IF(N572="nulová",J572,0)</f>
        <v>0</v>
      </c>
      <c r="BJ572" s="17" t="s">
        <v>149</v>
      </c>
      <c r="BK572" s="248">
        <f>ROUND(I572*H572,2)</f>
        <v>0</v>
      </c>
      <c r="BL572" s="17" t="s">
        <v>1267</v>
      </c>
      <c r="BM572" s="247" t="s">
        <v>1296</v>
      </c>
    </row>
    <row r="573" s="13" customFormat="1">
      <c r="A573" s="13"/>
      <c r="B573" s="259"/>
      <c r="C573" s="260"/>
      <c r="D573" s="261" t="s">
        <v>168</v>
      </c>
      <c r="E573" s="262" t="s">
        <v>1</v>
      </c>
      <c r="F573" s="263" t="s">
        <v>1297</v>
      </c>
      <c r="G573" s="260"/>
      <c r="H573" s="264">
        <v>1</v>
      </c>
      <c r="I573" s="265"/>
      <c r="J573" s="260"/>
      <c r="K573" s="260"/>
      <c r="L573" s="266"/>
      <c r="M573" s="267"/>
      <c r="N573" s="268"/>
      <c r="O573" s="268"/>
      <c r="P573" s="268"/>
      <c r="Q573" s="268"/>
      <c r="R573" s="268"/>
      <c r="S573" s="268"/>
      <c r="T573" s="26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70" t="s">
        <v>168</v>
      </c>
      <c r="AU573" s="270" t="s">
        <v>81</v>
      </c>
      <c r="AV573" s="13" t="s">
        <v>83</v>
      </c>
      <c r="AW573" s="13" t="s">
        <v>30</v>
      </c>
      <c r="AX573" s="13" t="s">
        <v>73</v>
      </c>
      <c r="AY573" s="270" t="s">
        <v>141</v>
      </c>
    </row>
    <row r="574" s="14" customFormat="1">
      <c r="A574" s="14"/>
      <c r="B574" s="271"/>
      <c r="C574" s="272"/>
      <c r="D574" s="261" t="s">
        <v>168</v>
      </c>
      <c r="E574" s="273" t="s">
        <v>1</v>
      </c>
      <c r="F574" s="274" t="s">
        <v>169</v>
      </c>
      <c r="G574" s="272"/>
      <c r="H574" s="275">
        <v>1</v>
      </c>
      <c r="I574" s="276"/>
      <c r="J574" s="272"/>
      <c r="K574" s="272"/>
      <c r="L574" s="277"/>
      <c r="M574" s="278"/>
      <c r="N574" s="279"/>
      <c r="O574" s="279"/>
      <c r="P574" s="279"/>
      <c r="Q574" s="279"/>
      <c r="R574" s="279"/>
      <c r="S574" s="279"/>
      <c r="T574" s="28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81" t="s">
        <v>168</v>
      </c>
      <c r="AU574" s="281" t="s">
        <v>81</v>
      </c>
      <c r="AV574" s="14" t="s">
        <v>149</v>
      </c>
      <c r="AW574" s="14" t="s">
        <v>30</v>
      </c>
      <c r="AX574" s="14" t="s">
        <v>81</v>
      </c>
      <c r="AY574" s="281" t="s">
        <v>141</v>
      </c>
    </row>
    <row r="575" s="2" customFormat="1" ht="21.75" customHeight="1">
      <c r="A575" s="38"/>
      <c r="B575" s="39"/>
      <c r="C575" s="249" t="s">
        <v>1298</v>
      </c>
      <c r="D575" s="249" t="s">
        <v>162</v>
      </c>
      <c r="E575" s="250" t="s">
        <v>1299</v>
      </c>
      <c r="F575" s="251" t="s">
        <v>1300</v>
      </c>
      <c r="G575" s="252" t="s">
        <v>165</v>
      </c>
      <c r="H575" s="253">
        <v>7</v>
      </c>
      <c r="I575" s="254"/>
      <c r="J575" s="255">
        <f>ROUND(I575*H575,2)</f>
        <v>0</v>
      </c>
      <c r="K575" s="251" t="s">
        <v>1</v>
      </c>
      <c r="L575" s="256"/>
      <c r="M575" s="257" t="s">
        <v>1</v>
      </c>
      <c r="N575" s="258" t="s">
        <v>40</v>
      </c>
      <c r="O575" s="92"/>
      <c r="P575" s="245">
        <f>O575*H575</f>
        <v>0</v>
      </c>
      <c r="Q575" s="245">
        <v>0</v>
      </c>
      <c r="R575" s="245">
        <f>Q575*H575</f>
        <v>0</v>
      </c>
      <c r="S575" s="245">
        <v>0</v>
      </c>
      <c r="T575" s="24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47" t="s">
        <v>1267</v>
      </c>
      <c r="AT575" s="247" t="s">
        <v>162</v>
      </c>
      <c r="AU575" s="247" t="s">
        <v>81</v>
      </c>
      <c r="AY575" s="17" t="s">
        <v>141</v>
      </c>
      <c r="BE575" s="248">
        <f>IF(N575="základní",J575,0)</f>
        <v>0</v>
      </c>
      <c r="BF575" s="248">
        <f>IF(N575="snížená",J575,0)</f>
        <v>0</v>
      </c>
      <c r="BG575" s="248">
        <f>IF(N575="zákl. přenesená",J575,0)</f>
        <v>0</v>
      </c>
      <c r="BH575" s="248">
        <f>IF(N575="sníž. přenesená",J575,0)</f>
        <v>0</v>
      </c>
      <c r="BI575" s="248">
        <f>IF(N575="nulová",J575,0)</f>
        <v>0</v>
      </c>
      <c r="BJ575" s="17" t="s">
        <v>149</v>
      </c>
      <c r="BK575" s="248">
        <f>ROUND(I575*H575,2)</f>
        <v>0</v>
      </c>
      <c r="BL575" s="17" t="s">
        <v>1267</v>
      </c>
      <c r="BM575" s="247" t="s">
        <v>1301</v>
      </c>
    </row>
    <row r="576" s="13" customFormat="1">
      <c r="A576" s="13"/>
      <c r="B576" s="259"/>
      <c r="C576" s="260"/>
      <c r="D576" s="261" t="s">
        <v>168</v>
      </c>
      <c r="E576" s="262" t="s">
        <v>1</v>
      </c>
      <c r="F576" s="263" t="s">
        <v>1302</v>
      </c>
      <c r="G576" s="260"/>
      <c r="H576" s="264">
        <v>7</v>
      </c>
      <c r="I576" s="265"/>
      <c r="J576" s="260"/>
      <c r="K576" s="260"/>
      <c r="L576" s="266"/>
      <c r="M576" s="267"/>
      <c r="N576" s="268"/>
      <c r="O576" s="268"/>
      <c r="P576" s="268"/>
      <c r="Q576" s="268"/>
      <c r="R576" s="268"/>
      <c r="S576" s="268"/>
      <c r="T576" s="269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70" t="s">
        <v>168</v>
      </c>
      <c r="AU576" s="270" t="s">
        <v>81</v>
      </c>
      <c r="AV576" s="13" t="s">
        <v>83</v>
      </c>
      <c r="AW576" s="13" t="s">
        <v>30</v>
      </c>
      <c r="AX576" s="13" t="s">
        <v>73</v>
      </c>
      <c r="AY576" s="270" t="s">
        <v>141</v>
      </c>
    </row>
    <row r="577" s="14" customFormat="1">
      <c r="A577" s="14"/>
      <c r="B577" s="271"/>
      <c r="C577" s="272"/>
      <c r="D577" s="261" t="s">
        <v>168</v>
      </c>
      <c r="E577" s="273" t="s">
        <v>1</v>
      </c>
      <c r="F577" s="274" t="s">
        <v>169</v>
      </c>
      <c r="G577" s="272"/>
      <c r="H577" s="275">
        <v>7</v>
      </c>
      <c r="I577" s="276"/>
      <c r="J577" s="272"/>
      <c r="K577" s="272"/>
      <c r="L577" s="277"/>
      <c r="M577" s="278"/>
      <c r="N577" s="279"/>
      <c r="O577" s="279"/>
      <c r="P577" s="279"/>
      <c r="Q577" s="279"/>
      <c r="R577" s="279"/>
      <c r="S577" s="279"/>
      <c r="T577" s="28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81" t="s">
        <v>168</v>
      </c>
      <c r="AU577" s="281" t="s">
        <v>81</v>
      </c>
      <c r="AV577" s="14" t="s">
        <v>149</v>
      </c>
      <c r="AW577" s="14" t="s">
        <v>30</v>
      </c>
      <c r="AX577" s="14" t="s">
        <v>81</v>
      </c>
      <c r="AY577" s="281" t="s">
        <v>141</v>
      </c>
    </row>
    <row r="578" s="2" customFormat="1" ht="21.75" customHeight="1">
      <c r="A578" s="38"/>
      <c r="B578" s="39"/>
      <c r="C578" s="249" t="s">
        <v>1303</v>
      </c>
      <c r="D578" s="249" t="s">
        <v>162</v>
      </c>
      <c r="E578" s="250" t="s">
        <v>1304</v>
      </c>
      <c r="F578" s="251" t="s">
        <v>1305</v>
      </c>
      <c r="G578" s="252" t="s">
        <v>165</v>
      </c>
      <c r="H578" s="253">
        <v>1</v>
      </c>
      <c r="I578" s="254"/>
      <c r="J578" s="255">
        <f>ROUND(I578*H578,2)</f>
        <v>0</v>
      </c>
      <c r="K578" s="251" t="s">
        <v>1</v>
      </c>
      <c r="L578" s="256"/>
      <c r="M578" s="257" t="s">
        <v>1</v>
      </c>
      <c r="N578" s="258" t="s">
        <v>40</v>
      </c>
      <c r="O578" s="92"/>
      <c r="P578" s="245">
        <f>O578*H578</f>
        <v>0</v>
      </c>
      <c r="Q578" s="245">
        <v>0</v>
      </c>
      <c r="R578" s="245">
        <f>Q578*H578</f>
        <v>0</v>
      </c>
      <c r="S578" s="245">
        <v>0</v>
      </c>
      <c r="T578" s="24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47" t="s">
        <v>1267</v>
      </c>
      <c r="AT578" s="247" t="s">
        <v>162</v>
      </c>
      <c r="AU578" s="247" t="s">
        <v>81</v>
      </c>
      <c r="AY578" s="17" t="s">
        <v>141</v>
      </c>
      <c r="BE578" s="248">
        <f>IF(N578="základní",J578,0)</f>
        <v>0</v>
      </c>
      <c r="BF578" s="248">
        <f>IF(N578="snížená",J578,0)</f>
        <v>0</v>
      </c>
      <c r="BG578" s="248">
        <f>IF(N578="zákl. přenesená",J578,0)</f>
        <v>0</v>
      </c>
      <c r="BH578" s="248">
        <f>IF(N578="sníž. přenesená",J578,0)</f>
        <v>0</v>
      </c>
      <c r="BI578" s="248">
        <f>IF(N578="nulová",J578,0)</f>
        <v>0</v>
      </c>
      <c r="BJ578" s="17" t="s">
        <v>149</v>
      </c>
      <c r="BK578" s="248">
        <f>ROUND(I578*H578,2)</f>
        <v>0</v>
      </c>
      <c r="BL578" s="17" t="s">
        <v>1267</v>
      </c>
      <c r="BM578" s="247" t="s">
        <v>1306</v>
      </c>
    </row>
    <row r="579" s="13" customFormat="1">
      <c r="A579" s="13"/>
      <c r="B579" s="259"/>
      <c r="C579" s="260"/>
      <c r="D579" s="261" t="s">
        <v>168</v>
      </c>
      <c r="E579" s="262" t="s">
        <v>1</v>
      </c>
      <c r="F579" s="263" t="s">
        <v>1307</v>
      </c>
      <c r="G579" s="260"/>
      <c r="H579" s="264">
        <v>1</v>
      </c>
      <c r="I579" s="265"/>
      <c r="J579" s="260"/>
      <c r="K579" s="260"/>
      <c r="L579" s="266"/>
      <c r="M579" s="267"/>
      <c r="N579" s="268"/>
      <c r="O579" s="268"/>
      <c r="P579" s="268"/>
      <c r="Q579" s="268"/>
      <c r="R579" s="268"/>
      <c r="S579" s="268"/>
      <c r="T579" s="26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70" t="s">
        <v>168</v>
      </c>
      <c r="AU579" s="270" t="s">
        <v>81</v>
      </c>
      <c r="AV579" s="13" t="s">
        <v>83</v>
      </c>
      <c r="AW579" s="13" t="s">
        <v>30</v>
      </c>
      <c r="AX579" s="13" t="s">
        <v>73</v>
      </c>
      <c r="AY579" s="270" t="s">
        <v>141</v>
      </c>
    </row>
    <row r="580" s="14" customFormat="1">
      <c r="A580" s="14"/>
      <c r="B580" s="271"/>
      <c r="C580" s="272"/>
      <c r="D580" s="261" t="s">
        <v>168</v>
      </c>
      <c r="E580" s="273" t="s">
        <v>1</v>
      </c>
      <c r="F580" s="274" t="s">
        <v>169</v>
      </c>
      <c r="G580" s="272"/>
      <c r="H580" s="275">
        <v>1</v>
      </c>
      <c r="I580" s="276"/>
      <c r="J580" s="272"/>
      <c r="K580" s="272"/>
      <c r="L580" s="277"/>
      <c r="M580" s="278"/>
      <c r="N580" s="279"/>
      <c r="O580" s="279"/>
      <c r="P580" s="279"/>
      <c r="Q580" s="279"/>
      <c r="R580" s="279"/>
      <c r="S580" s="279"/>
      <c r="T580" s="28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81" t="s">
        <v>168</v>
      </c>
      <c r="AU580" s="281" t="s">
        <v>81</v>
      </c>
      <c r="AV580" s="14" t="s">
        <v>149</v>
      </c>
      <c r="AW580" s="14" t="s">
        <v>30</v>
      </c>
      <c r="AX580" s="14" t="s">
        <v>81</v>
      </c>
      <c r="AY580" s="281" t="s">
        <v>141</v>
      </c>
    </row>
    <row r="581" s="2" customFormat="1" ht="16.5" customHeight="1">
      <c r="A581" s="38"/>
      <c r="B581" s="39"/>
      <c r="C581" s="236" t="s">
        <v>1308</v>
      </c>
      <c r="D581" s="236" t="s">
        <v>144</v>
      </c>
      <c r="E581" s="237" t="s">
        <v>1309</v>
      </c>
      <c r="F581" s="238" t="s">
        <v>1310</v>
      </c>
      <c r="G581" s="239" t="s">
        <v>1266</v>
      </c>
      <c r="H581" s="240">
        <v>40</v>
      </c>
      <c r="I581" s="241"/>
      <c r="J581" s="242">
        <f>ROUND(I581*H581,2)</f>
        <v>0</v>
      </c>
      <c r="K581" s="238" t="s">
        <v>148</v>
      </c>
      <c r="L581" s="44"/>
      <c r="M581" s="243" t="s">
        <v>1</v>
      </c>
      <c r="N581" s="244" t="s">
        <v>40</v>
      </c>
      <c r="O581" s="92"/>
      <c r="P581" s="245">
        <f>O581*H581</f>
        <v>0</v>
      </c>
      <c r="Q581" s="245">
        <v>0</v>
      </c>
      <c r="R581" s="245">
        <f>Q581*H581</f>
        <v>0</v>
      </c>
      <c r="S581" s="245">
        <v>0</v>
      </c>
      <c r="T581" s="24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47" t="s">
        <v>1267</v>
      </c>
      <c r="AT581" s="247" t="s">
        <v>144</v>
      </c>
      <c r="AU581" s="247" t="s">
        <v>81</v>
      </c>
      <c r="AY581" s="17" t="s">
        <v>141</v>
      </c>
      <c r="BE581" s="248">
        <f>IF(N581="základní",J581,0)</f>
        <v>0</v>
      </c>
      <c r="BF581" s="248">
        <f>IF(N581="snížená",J581,0)</f>
        <v>0</v>
      </c>
      <c r="BG581" s="248">
        <f>IF(N581="zákl. přenesená",J581,0)</f>
        <v>0</v>
      </c>
      <c r="BH581" s="248">
        <f>IF(N581="sníž. přenesená",J581,0)</f>
        <v>0</v>
      </c>
      <c r="BI581" s="248">
        <f>IF(N581="nulová",J581,0)</f>
        <v>0</v>
      </c>
      <c r="BJ581" s="17" t="s">
        <v>149</v>
      </c>
      <c r="BK581" s="248">
        <f>ROUND(I581*H581,2)</f>
        <v>0</v>
      </c>
      <c r="BL581" s="17" t="s">
        <v>1267</v>
      </c>
      <c r="BM581" s="247" t="s">
        <v>1311</v>
      </c>
    </row>
    <row r="582" s="2" customFormat="1" ht="16.5" customHeight="1">
      <c r="A582" s="38"/>
      <c r="B582" s="39"/>
      <c r="C582" s="236" t="s">
        <v>1312</v>
      </c>
      <c r="D582" s="236" t="s">
        <v>144</v>
      </c>
      <c r="E582" s="237" t="s">
        <v>1313</v>
      </c>
      <c r="F582" s="238" t="s">
        <v>1314</v>
      </c>
      <c r="G582" s="239" t="s">
        <v>1266</v>
      </c>
      <c r="H582" s="240">
        <v>40</v>
      </c>
      <c r="I582" s="241"/>
      <c r="J582" s="242">
        <f>ROUND(I582*H582,2)</f>
        <v>0</v>
      </c>
      <c r="K582" s="238" t="s">
        <v>148</v>
      </c>
      <c r="L582" s="44"/>
      <c r="M582" s="243" t="s">
        <v>1</v>
      </c>
      <c r="N582" s="244" t="s">
        <v>40</v>
      </c>
      <c r="O582" s="92"/>
      <c r="P582" s="245">
        <f>O582*H582</f>
        <v>0</v>
      </c>
      <c r="Q582" s="245">
        <v>0</v>
      </c>
      <c r="R582" s="245">
        <f>Q582*H582</f>
        <v>0</v>
      </c>
      <c r="S582" s="245">
        <v>0</v>
      </c>
      <c r="T582" s="246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47" t="s">
        <v>1267</v>
      </c>
      <c r="AT582" s="247" t="s">
        <v>144</v>
      </c>
      <c r="AU582" s="247" t="s">
        <v>81</v>
      </c>
      <c r="AY582" s="17" t="s">
        <v>141</v>
      </c>
      <c r="BE582" s="248">
        <f>IF(N582="základní",J582,0)</f>
        <v>0</v>
      </c>
      <c r="BF582" s="248">
        <f>IF(N582="snížená",J582,0)</f>
        <v>0</v>
      </c>
      <c r="BG582" s="248">
        <f>IF(N582="zákl. přenesená",J582,0)</f>
        <v>0</v>
      </c>
      <c r="BH582" s="248">
        <f>IF(N582="sníž. přenesená",J582,0)</f>
        <v>0</v>
      </c>
      <c r="BI582" s="248">
        <f>IF(N582="nulová",J582,0)</f>
        <v>0</v>
      </c>
      <c r="BJ582" s="17" t="s">
        <v>149</v>
      </c>
      <c r="BK582" s="248">
        <f>ROUND(I582*H582,2)</f>
        <v>0</v>
      </c>
      <c r="BL582" s="17" t="s">
        <v>1267</v>
      </c>
      <c r="BM582" s="247" t="s">
        <v>1315</v>
      </c>
    </row>
    <row r="583" s="2" customFormat="1" ht="16.5" customHeight="1">
      <c r="A583" s="38"/>
      <c r="B583" s="39"/>
      <c r="C583" s="236" t="s">
        <v>1316</v>
      </c>
      <c r="D583" s="236" t="s">
        <v>144</v>
      </c>
      <c r="E583" s="237" t="s">
        <v>1317</v>
      </c>
      <c r="F583" s="238" t="s">
        <v>1318</v>
      </c>
      <c r="G583" s="239" t="s">
        <v>1266</v>
      </c>
      <c r="H583" s="240">
        <v>40</v>
      </c>
      <c r="I583" s="241"/>
      <c r="J583" s="242">
        <f>ROUND(I583*H583,2)</f>
        <v>0</v>
      </c>
      <c r="K583" s="238" t="s">
        <v>148</v>
      </c>
      <c r="L583" s="44"/>
      <c r="M583" s="243" t="s">
        <v>1</v>
      </c>
      <c r="N583" s="244" t="s">
        <v>40</v>
      </c>
      <c r="O583" s="92"/>
      <c r="P583" s="245">
        <f>O583*H583</f>
        <v>0</v>
      </c>
      <c r="Q583" s="245">
        <v>0</v>
      </c>
      <c r="R583" s="245">
        <f>Q583*H583</f>
        <v>0</v>
      </c>
      <c r="S583" s="245">
        <v>0</v>
      </c>
      <c r="T583" s="24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47" t="s">
        <v>1267</v>
      </c>
      <c r="AT583" s="247" t="s">
        <v>144</v>
      </c>
      <c r="AU583" s="247" t="s">
        <v>81</v>
      </c>
      <c r="AY583" s="17" t="s">
        <v>141</v>
      </c>
      <c r="BE583" s="248">
        <f>IF(N583="základní",J583,0)</f>
        <v>0</v>
      </c>
      <c r="BF583" s="248">
        <f>IF(N583="snížená",J583,0)</f>
        <v>0</v>
      </c>
      <c r="BG583" s="248">
        <f>IF(N583="zákl. přenesená",J583,0)</f>
        <v>0</v>
      </c>
      <c r="BH583" s="248">
        <f>IF(N583="sníž. přenesená",J583,0)</f>
        <v>0</v>
      </c>
      <c r="BI583" s="248">
        <f>IF(N583="nulová",J583,0)</f>
        <v>0</v>
      </c>
      <c r="BJ583" s="17" t="s">
        <v>149</v>
      </c>
      <c r="BK583" s="248">
        <f>ROUND(I583*H583,2)</f>
        <v>0</v>
      </c>
      <c r="BL583" s="17" t="s">
        <v>1267</v>
      </c>
      <c r="BM583" s="247" t="s">
        <v>1319</v>
      </c>
    </row>
    <row r="584" s="2" customFormat="1" ht="16.5" customHeight="1">
      <c r="A584" s="38"/>
      <c r="B584" s="39"/>
      <c r="C584" s="236" t="s">
        <v>1320</v>
      </c>
      <c r="D584" s="236" t="s">
        <v>144</v>
      </c>
      <c r="E584" s="237" t="s">
        <v>1321</v>
      </c>
      <c r="F584" s="238" t="s">
        <v>1322</v>
      </c>
      <c r="G584" s="239" t="s">
        <v>1266</v>
      </c>
      <c r="H584" s="240">
        <v>40</v>
      </c>
      <c r="I584" s="241"/>
      <c r="J584" s="242">
        <f>ROUND(I584*H584,2)</f>
        <v>0</v>
      </c>
      <c r="K584" s="238" t="s">
        <v>148</v>
      </c>
      <c r="L584" s="44"/>
      <c r="M584" s="243" t="s">
        <v>1</v>
      </c>
      <c r="N584" s="244" t="s">
        <v>40</v>
      </c>
      <c r="O584" s="92"/>
      <c r="P584" s="245">
        <f>O584*H584</f>
        <v>0</v>
      </c>
      <c r="Q584" s="245">
        <v>0</v>
      </c>
      <c r="R584" s="245">
        <f>Q584*H584</f>
        <v>0</v>
      </c>
      <c r="S584" s="245">
        <v>0</v>
      </c>
      <c r="T584" s="24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47" t="s">
        <v>1267</v>
      </c>
      <c r="AT584" s="247" t="s">
        <v>144</v>
      </c>
      <c r="AU584" s="247" t="s">
        <v>81</v>
      </c>
      <c r="AY584" s="17" t="s">
        <v>141</v>
      </c>
      <c r="BE584" s="248">
        <f>IF(N584="základní",J584,0)</f>
        <v>0</v>
      </c>
      <c r="BF584" s="248">
        <f>IF(N584="snížená",J584,0)</f>
        <v>0</v>
      </c>
      <c r="BG584" s="248">
        <f>IF(N584="zákl. přenesená",J584,0)</f>
        <v>0</v>
      </c>
      <c r="BH584" s="248">
        <f>IF(N584="sníž. přenesená",J584,0)</f>
        <v>0</v>
      </c>
      <c r="BI584" s="248">
        <f>IF(N584="nulová",J584,0)</f>
        <v>0</v>
      </c>
      <c r="BJ584" s="17" t="s">
        <v>149</v>
      </c>
      <c r="BK584" s="248">
        <f>ROUND(I584*H584,2)</f>
        <v>0</v>
      </c>
      <c r="BL584" s="17" t="s">
        <v>1267</v>
      </c>
      <c r="BM584" s="247" t="s">
        <v>1323</v>
      </c>
    </row>
    <row r="585" s="2" customFormat="1" ht="16.5" customHeight="1">
      <c r="A585" s="38"/>
      <c r="B585" s="39"/>
      <c r="C585" s="249" t="s">
        <v>1324</v>
      </c>
      <c r="D585" s="249" t="s">
        <v>162</v>
      </c>
      <c r="E585" s="250" t="s">
        <v>1325</v>
      </c>
      <c r="F585" s="251" t="s">
        <v>1326</v>
      </c>
      <c r="G585" s="252" t="s">
        <v>177</v>
      </c>
      <c r="H585" s="253">
        <v>225</v>
      </c>
      <c r="I585" s="254"/>
      <c r="J585" s="255">
        <f>ROUND(I585*H585,2)</f>
        <v>0</v>
      </c>
      <c r="K585" s="251" t="s">
        <v>148</v>
      </c>
      <c r="L585" s="256"/>
      <c r="M585" s="257" t="s">
        <v>1</v>
      </c>
      <c r="N585" s="258" t="s">
        <v>40</v>
      </c>
      <c r="O585" s="92"/>
      <c r="P585" s="245">
        <f>O585*H585</f>
        <v>0</v>
      </c>
      <c r="Q585" s="245">
        <v>0.00025000000000000001</v>
      </c>
      <c r="R585" s="245">
        <f>Q585*H585</f>
        <v>0.056250000000000001</v>
      </c>
      <c r="S585" s="245">
        <v>0</v>
      </c>
      <c r="T585" s="24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47" t="s">
        <v>1267</v>
      </c>
      <c r="AT585" s="247" t="s">
        <v>162</v>
      </c>
      <c r="AU585" s="247" t="s">
        <v>81</v>
      </c>
      <c r="AY585" s="17" t="s">
        <v>141</v>
      </c>
      <c r="BE585" s="248">
        <f>IF(N585="základní",J585,0)</f>
        <v>0</v>
      </c>
      <c r="BF585" s="248">
        <f>IF(N585="snížená",J585,0)</f>
        <v>0</v>
      </c>
      <c r="BG585" s="248">
        <f>IF(N585="zákl. přenesená",J585,0)</f>
        <v>0</v>
      </c>
      <c r="BH585" s="248">
        <f>IF(N585="sníž. přenesená",J585,0)</f>
        <v>0</v>
      </c>
      <c r="BI585" s="248">
        <f>IF(N585="nulová",J585,0)</f>
        <v>0</v>
      </c>
      <c r="BJ585" s="17" t="s">
        <v>149</v>
      </c>
      <c r="BK585" s="248">
        <f>ROUND(I585*H585,2)</f>
        <v>0</v>
      </c>
      <c r="BL585" s="17" t="s">
        <v>1267</v>
      </c>
      <c r="BM585" s="247" t="s">
        <v>1327</v>
      </c>
    </row>
    <row r="586" s="13" customFormat="1">
      <c r="A586" s="13"/>
      <c r="B586" s="259"/>
      <c r="C586" s="260"/>
      <c r="D586" s="261" t="s">
        <v>168</v>
      </c>
      <c r="E586" s="262" t="s">
        <v>1</v>
      </c>
      <c r="F586" s="263" t="s">
        <v>1145</v>
      </c>
      <c r="G586" s="260"/>
      <c r="H586" s="264">
        <v>225</v>
      </c>
      <c r="I586" s="265"/>
      <c r="J586" s="260"/>
      <c r="K586" s="260"/>
      <c r="L586" s="266"/>
      <c r="M586" s="267"/>
      <c r="N586" s="268"/>
      <c r="O586" s="268"/>
      <c r="P586" s="268"/>
      <c r="Q586" s="268"/>
      <c r="R586" s="268"/>
      <c r="S586" s="268"/>
      <c r="T586" s="26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70" t="s">
        <v>168</v>
      </c>
      <c r="AU586" s="270" t="s">
        <v>81</v>
      </c>
      <c r="AV586" s="13" t="s">
        <v>83</v>
      </c>
      <c r="AW586" s="13" t="s">
        <v>30</v>
      </c>
      <c r="AX586" s="13" t="s">
        <v>73</v>
      </c>
      <c r="AY586" s="270" t="s">
        <v>141</v>
      </c>
    </row>
    <row r="587" s="14" customFormat="1">
      <c r="A587" s="14"/>
      <c r="B587" s="271"/>
      <c r="C587" s="272"/>
      <c r="D587" s="261" t="s">
        <v>168</v>
      </c>
      <c r="E587" s="273" t="s">
        <v>1</v>
      </c>
      <c r="F587" s="274" t="s">
        <v>169</v>
      </c>
      <c r="G587" s="272"/>
      <c r="H587" s="275">
        <v>225</v>
      </c>
      <c r="I587" s="276"/>
      <c r="J587" s="272"/>
      <c r="K587" s="272"/>
      <c r="L587" s="277"/>
      <c r="M587" s="278"/>
      <c r="N587" s="279"/>
      <c r="O587" s="279"/>
      <c r="P587" s="279"/>
      <c r="Q587" s="279"/>
      <c r="R587" s="279"/>
      <c r="S587" s="279"/>
      <c r="T587" s="28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81" t="s">
        <v>168</v>
      </c>
      <c r="AU587" s="281" t="s">
        <v>81</v>
      </c>
      <c r="AV587" s="14" t="s">
        <v>149</v>
      </c>
      <c r="AW587" s="14" t="s">
        <v>30</v>
      </c>
      <c r="AX587" s="14" t="s">
        <v>81</v>
      </c>
      <c r="AY587" s="281" t="s">
        <v>141</v>
      </c>
    </row>
    <row r="588" s="2" customFormat="1" ht="21.75" customHeight="1">
      <c r="A588" s="38"/>
      <c r="B588" s="39"/>
      <c r="C588" s="249" t="s">
        <v>1328</v>
      </c>
      <c r="D588" s="249" t="s">
        <v>162</v>
      </c>
      <c r="E588" s="250" t="s">
        <v>1329</v>
      </c>
      <c r="F588" s="251" t="s">
        <v>1330</v>
      </c>
      <c r="G588" s="252" t="s">
        <v>165</v>
      </c>
      <c r="H588" s="253">
        <v>1</v>
      </c>
      <c r="I588" s="254"/>
      <c r="J588" s="255">
        <f>ROUND(I588*H588,2)</f>
        <v>0</v>
      </c>
      <c r="K588" s="251" t="s">
        <v>1</v>
      </c>
      <c r="L588" s="256"/>
      <c r="M588" s="257" t="s">
        <v>1</v>
      </c>
      <c r="N588" s="258" t="s">
        <v>40</v>
      </c>
      <c r="O588" s="92"/>
      <c r="P588" s="245">
        <f>O588*H588</f>
        <v>0</v>
      </c>
      <c r="Q588" s="245">
        <v>0</v>
      </c>
      <c r="R588" s="245">
        <f>Q588*H588</f>
        <v>0</v>
      </c>
      <c r="S588" s="245">
        <v>0</v>
      </c>
      <c r="T588" s="24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47" t="s">
        <v>1267</v>
      </c>
      <c r="AT588" s="247" t="s">
        <v>162</v>
      </c>
      <c r="AU588" s="247" t="s">
        <v>81</v>
      </c>
      <c r="AY588" s="17" t="s">
        <v>141</v>
      </c>
      <c r="BE588" s="248">
        <f>IF(N588="základní",J588,0)</f>
        <v>0</v>
      </c>
      <c r="BF588" s="248">
        <f>IF(N588="snížená",J588,0)</f>
        <v>0</v>
      </c>
      <c r="BG588" s="248">
        <f>IF(N588="zákl. přenesená",J588,0)</f>
        <v>0</v>
      </c>
      <c r="BH588" s="248">
        <f>IF(N588="sníž. přenesená",J588,0)</f>
        <v>0</v>
      </c>
      <c r="BI588" s="248">
        <f>IF(N588="nulová",J588,0)</f>
        <v>0</v>
      </c>
      <c r="BJ588" s="17" t="s">
        <v>149</v>
      </c>
      <c r="BK588" s="248">
        <f>ROUND(I588*H588,2)</f>
        <v>0</v>
      </c>
      <c r="BL588" s="17" t="s">
        <v>1267</v>
      </c>
      <c r="BM588" s="247" t="s">
        <v>1331</v>
      </c>
    </row>
    <row r="589" s="13" customFormat="1">
      <c r="A589" s="13"/>
      <c r="B589" s="259"/>
      <c r="C589" s="260"/>
      <c r="D589" s="261" t="s">
        <v>168</v>
      </c>
      <c r="E589" s="262" t="s">
        <v>1</v>
      </c>
      <c r="F589" s="263" t="s">
        <v>81</v>
      </c>
      <c r="G589" s="260"/>
      <c r="H589" s="264">
        <v>1</v>
      </c>
      <c r="I589" s="265"/>
      <c r="J589" s="260"/>
      <c r="K589" s="260"/>
      <c r="L589" s="266"/>
      <c r="M589" s="267"/>
      <c r="N589" s="268"/>
      <c r="O589" s="268"/>
      <c r="P589" s="268"/>
      <c r="Q589" s="268"/>
      <c r="R589" s="268"/>
      <c r="S589" s="268"/>
      <c r="T589" s="26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70" t="s">
        <v>168</v>
      </c>
      <c r="AU589" s="270" t="s">
        <v>81</v>
      </c>
      <c r="AV589" s="13" t="s">
        <v>83</v>
      </c>
      <c r="AW589" s="13" t="s">
        <v>30</v>
      </c>
      <c r="AX589" s="13" t="s">
        <v>73</v>
      </c>
      <c r="AY589" s="270" t="s">
        <v>141</v>
      </c>
    </row>
    <row r="590" s="14" customFormat="1">
      <c r="A590" s="14"/>
      <c r="B590" s="271"/>
      <c r="C590" s="272"/>
      <c r="D590" s="261" t="s">
        <v>168</v>
      </c>
      <c r="E590" s="273" t="s">
        <v>1</v>
      </c>
      <c r="F590" s="274" t="s">
        <v>169</v>
      </c>
      <c r="G590" s="272"/>
      <c r="H590" s="275">
        <v>1</v>
      </c>
      <c r="I590" s="276"/>
      <c r="J590" s="272"/>
      <c r="K590" s="272"/>
      <c r="L590" s="277"/>
      <c r="M590" s="278"/>
      <c r="N590" s="279"/>
      <c r="O590" s="279"/>
      <c r="P590" s="279"/>
      <c r="Q590" s="279"/>
      <c r="R590" s="279"/>
      <c r="S590" s="279"/>
      <c r="T590" s="28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81" t="s">
        <v>168</v>
      </c>
      <c r="AU590" s="281" t="s">
        <v>81</v>
      </c>
      <c r="AV590" s="14" t="s">
        <v>149</v>
      </c>
      <c r="AW590" s="14" t="s">
        <v>30</v>
      </c>
      <c r="AX590" s="14" t="s">
        <v>81</v>
      </c>
      <c r="AY590" s="281" t="s">
        <v>141</v>
      </c>
    </row>
    <row r="591" s="2" customFormat="1" ht="21.75" customHeight="1">
      <c r="A591" s="38"/>
      <c r="B591" s="39"/>
      <c r="C591" s="249" t="s">
        <v>1332</v>
      </c>
      <c r="D591" s="249" t="s">
        <v>162</v>
      </c>
      <c r="E591" s="250" t="s">
        <v>1333</v>
      </c>
      <c r="F591" s="251" t="s">
        <v>1334</v>
      </c>
      <c r="G591" s="252" t="s">
        <v>165</v>
      </c>
      <c r="H591" s="253">
        <v>1</v>
      </c>
      <c r="I591" s="254"/>
      <c r="J591" s="255">
        <f>ROUND(I591*H591,2)</f>
        <v>0</v>
      </c>
      <c r="K591" s="251" t="s">
        <v>1</v>
      </c>
      <c r="L591" s="256"/>
      <c r="M591" s="257" t="s">
        <v>1</v>
      </c>
      <c r="N591" s="258" t="s">
        <v>40</v>
      </c>
      <c r="O591" s="92"/>
      <c r="P591" s="245">
        <f>O591*H591</f>
        <v>0</v>
      </c>
      <c r="Q591" s="245">
        <v>0</v>
      </c>
      <c r="R591" s="245">
        <f>Q591*H591</f>
        <v>0</v>
      </c>
      <c r="S591" s="245">
        <v>0</v>
      </c>
      <c r="T591" s="24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47" t="s">
        <v>1267</v>
      </c>
      <c r="AT591" s="247" t="s">
        <v>162</v>
      </c>
      <c r="AU591" s="247" t="s">
        <v>81</v>
      </c>
      <c r="AY591" s="17" t="s">
        <v>141</v>
      </c>
      <c r="BE591" s="248">
        <f>IF(N591="základní",J591,0)</f>
        <v>0</v>
      </c>
      <c r="BF591" s="248">
        <f>IF(N591="snížená",J591,0)</f>
        <v>0</v>
      </c>
      <c r="BG591" s="248">
        <f>IF(N591="zákl. přenesená",J591,0)</f>
        <v>0</v>
      </c>
      <c r="BH591" s="248">
        <f>IF(N591="sníž. přenesená",J591,0)</f>
        <v>0</v>
      </c>
      <c r="BI591" s="248">
        <f>IF(N591="nulová",J591,0)</f>
        <v>0</v>
      </c>
      <c r="BJ591" s="17" t="s">
        <v>149</v>
      </c>
      <c r="BK591" s="248">
        <f>ROUND(I591*H591,2)</f>
        <v>0</v>
      </c>
      <c r="BL591" s="17" t="s">
        <v>1267</v>
      </c>
      <c r="BM591" s="247" t="s">
        <v>1335</v>
      </c>
    </row>
    <row r="592" s="13" customFormat="1">
      <c r="A592" s="13"/>
      <c r="B592" s="259"/>
      <c r="C592" s="260"/>
      <c r="D592" s="261" t="s">
        <v>168</v>
      </c>
      <c r="E592" s="262" t="s">
        <v>1</v>
      </c>
      <c r="F592" s="263" t="s">
        <v>81</v>
      </c>
      <c r="G592" s="260"/>
      <c r="H592" s="264">
        <v>1</v>
      </c>
      <c r="I592" s="265"/>
      <c r="J592" s="260"/>
      <c r="K592" s="260"/>
      <c r="L592" s="266"/>
      <c r="M592" s="267"/>
      <c r="N592" s="268"/>
      <c r="O592" s="268"/>
      <c r="P592" s="268"/>
      <c r="Q592" s="268"/>
      <c r="R592" s="268"/>
      <c r="S592" s="268"/>
      <c r="T592" s="26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70" t="s">
        <v>168</v>
      </c>
      <c r="AU592" s="270" t="s">
        <v>81</v>
      </c>
      <c r="AV592" s="13" t="s">
        <v>83</v>
      </c>
      <c r="AW592" s="13" t="s">
        <v>30</v>
      </c>
      <c r="AX592" s="13" t="s">
        <v>73</v>
      </c>
      <c r="AY592" s="270" t="s">
        <v>141</v>
      </c>
    </row>
    <row r="593" s="14" customFormat="1">
      <c r="A593" s="14"/>
      <c r="B593" s="271"/>
      <c r="C593" s="272"/>
      <c r="D593" s="261" t="s">
        <v>168</v>
      </c>
      <c r="E593" s="273" t="s">
        <v>1</v>
      </c>
      <c r="F593" s="274" t="s">
        <v>169</v>
      </c>
      <c r="G593" s="272"/>
      <c r="H593" s="275">
        <v>1</v>
      </c>
      <c r="I593" s="276"/>
      <c r="J593" s="272"/>
      <c r="K593" s="272"/>
      <c r="L593" s="277"/>
      <c r="M593" s="278"/>
      <c r="N593" s="279"/>
      <c r="O593" s="279"/>
      <c r="P593" s="279"/>
      <c r="Q593" s="279"/>
      <c r="R593" s="279"/>
      <c r="S593" s="279"/>
      <c r="T593" s="28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81" t="s">
        <v>168</v>
      </c>
      <c r="AU593" s="281" t="s">
        <v>81</v>
      </c>
      <c r="AV593" s="14" t="s">
        <v>149</v>
      </c>
      <c r="AW593" s="14" t="s">
        <v>30</v>
      </c>
      <c r="AX593" s="14" t="s">
        <v>81</v>
      </c>
      <c r="AY593" s="281" t="s">
        <v>141</v>
      </c>
    </row>
    <row r="594" s="2" customFormat="1" ht="16.5" customHeight="1">
      <c r="A594" s="38"/>
      <c r="B594" s="39"/>
      <c r="C594" s="236" t="s">
        <v>1336</v>
      </c>
      <c r="D594" s="236" t="s">
        <v>144</v>
      </c>
      <c r="E594" s="237" t="s">
        <v>1337</v>
      </c>
      <c r="F594" s="238" t="s">
        <v>1338</v>
      </c>
      <c r="G594" s="239" t="s">
        <v>1266</v>
      </c>
      <c r="H594" s="240">
        <v>40</v>
      </c>
      <c r="I594" s="241"/>
      <c r="J594" s="242">
        <f>ROUND(I594*H594,2)</f>
        <v>0</v>
      </c>
      <c r="K594" s="238" t="s">
        <v>148</v>
      </c>
      <c r="L594" s="44"/>
      <c r="M594" s="243" t="s">
        <v>1</v>
      </c>
      <c r="N594" s="244" t="s">
        <v>40</v>
      </c>
      <c r="O594" s="92"/>
      <c r="P594" s="245">
        <f>O594*H594</f>
        <v>0</v>
      </c>
      <c r="Q594" s="245">
        <v>0</v>
      </c>
      <c r="R594" s="245">
        <f>Q594*H594</f>
        <v>0</v>
      </c>
      <c r="S594" s="245">
        <v>0</v>
      </c>
      <c r="T594" s="24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47" t="s">
        <v>1267</v>
      </c>
      <c r="AT594" s="247" t="s">
        <v>144</v>
      </c>
      <c r="AU594" s="247" t="s">
        <v>81</v>
      </c>
      <c r="AY594" s="17" t="s">
        <v>141</v>
      </c>
      <c r="BE594" s="248">
        <f>IF(N594="základní",J594,0)</f>
        <v>0</v>
      </c>
      <c r="BF594" s="248">
        <f>IF(N594="snížená",J594,0)</f>
        <v>0</v>
      </c>
      <c r="BG594" s="248">
        <f>IF(N594="zákl. přenesená",J594,0)</f>
        <v>0</v>
      </c>
      <c r="BH594" s="248">
        <f>IF(N594="sníž. přenesená",J594,0)</f>
        <v>0</v>
      </c>
      <c r="BI594" s="248">
        <f>IF(N594="nulová",J594,0)</f>
        <v>0</v>
      </c>
      <c r="BJ594" s="17" t="s">
        <v>149</v>
      </c>
      <c r="BK594" s="248">
        <f>ROUND(I594*H594,2)</f>
        <v>0</v>
      </c>
      <c r="BL594" s="17" t="s">
        <v>1267</v>
      </c>
      <c r="BM594" s="247" t="s">
        <v>1339</v>
      </c>
    </row>
    <row r="595" s="2" customFormat="1" ht="16.5" customHeight="1">
      <c r="A595" s="38"/>
      <c r="B595" s="39"/>
      <c r="C595" s="236" t="s">
        <v>1340</v>
      </c>
      <c r="D595" s="236" t="s">
        <v>144</v>
      </c>
      <c r="E595" s="237" t="s">
        <v>1341</v>
      </c>
      <c r="F595" s="238" t="s">
        <v>1342</v>
      </c>
      <c r="G595" s="239" t="s">
        <v>1266</v>
      </c>
      <c r="H595" s="240">
        <v>40</v>
      </c>
      <c r="I595" s="241"/>
      <c r="J595" s="242">
        <f>ROUND(I595*H595,2)</f>
        <v>0</v>
      </c>
      <c r="K595" s="238" t="s">
        <v>148</v>
      </c>
      <c r="L595" s="44"/>
      <c r="M595" s="243" t="s">
        <v>1</v>
      </c>
      <c r="N595" s="244" t="s">
        <v>40</v>
      </c>
      <c r="O595" s="92"/>
      <c r="P595" s="245">
        <f>O595*H595</f>
        <v>0</v>
      </c>
      <c r="Q595" s="245">
        <v>0</v>
      </c>
      <c r="R595" s="245">
        <f>Q595*H595</f>
        <v>0</v>
      </c>
      <c r="S595" s="245">
        <v>0</v>
      </c>
      <c r="T595" s="24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47" t="s">
        <v>1267</v>
      </c>
      <c r="AT595" s="247" t="s">
        <v>144</v>
      </c>
      <c r="AU595" s="247" t="s">
        <v>81</v>
      </c>
      <c r="AY595" s="17" t="s">
        <v>141</v>
      </c>
      <c r="BE595" s="248">
        <f>IF(N595="základní",J595,0)</f>
        <v>0</v>
      </c>
      <c r="BF595" s="248">
        <f>IF(N595="snížená",J595,0)</f>
        <v>0</v>
      </c>
      <c r="BG595" s="248">
        <f>IF(N595="zákl. přenesená",J595,0)</f>
        <v>0</v>
      </c>
      <c r="BH595" s="248">
        <f>IF(N595="sníž. přenesená",J595,0)</f>
        <v>0</v>
      </c>
      <c r="BI595" s="248">
        <f>IF(N595="nulová",J595,0)</f>
        <v>0</v>
      </c>
      <c r="BJ595" s="17" t="s">
        <v>149</v>
      </c>
      <c r="BK595" s="248">
        <f>ROUND(I595*H595,2)</f>
        <v>0</v>
      </c>
      <c r="BL595" s="17" t="s">
        <v>1267</v>
      </c>
      <c r="BM595" s="247" t="s">
        <v>1343</v>
      </c>
    </row>
    <row r="596" s="2" customFormat="1" ht="21.75" customHeight="1">
      <c r="A596" s="38"/>
      <c r="B596" s="39"/>
      <c r="C596" s="236" t="s">
        <v>1344</v>
      </c>
      <c r="D596" s="236" t="s">
        <v>144</v>
      </c>
      <c r="E596" s="237" t="s">
        <v>1345</v>
      </c>
      <c r="F596" s="238" t="s">
        <v>1346</v>
      </c>
      <c r="G596" s="239" t="s">
        <v>1266</v>
      </c>
      <c r="H596" s="240">
        <v>40</v>
      </c>
      <c r="I596" s="241"/>
      <c r="J596" s="242">
        <f>ROUND(I596*H596,2)</f>
        <v>0</v>
      </c>
      <c r="K596" s="238" t="s">
        <v>148</v>
      </c>
      <c r="L596" s="44"/>
      <c r="M596" s="243" t="s">
        <v>1</v>
      </c>
      <c r="N596" s="244" t="s">
        <v>40</v>
      </c>
      <c r="O596" s="92"/>
      <c r="P596" s="245">
        <f>O596*H596</f>
        <v>0</v>
      </c>
      <c r="Q596" s="245">
        <v>0</v>
      </c>
      <c r="R596" s="245">
        <f>Q596*H596</f>
        <v>0</v>
      </c>
      <c r="S596" s="245">
        <v>0</v>
      </c>
      <c r="T596" s="24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47" t="s">
        <v>1267</v>
      </c>
      <c r="AT596" s="247" t="s">
        <v>144</v>
      </c>
      <c r="AU596" s="247" t="s">
        <v>81</v>
      </c>
      <c r="AY596" s="17" t="s">
        <v>141</v>
      </c>
      <c r="BE596" s="248">
        <f>IF(N596="základní",J596,0)</f>
        <v>0</v>
      </c>
      <c r="BF596" s="248">
        <f>IF(N596="snížená",J596,0)</f>
        <v>0</v>
      </c>
      <c r="BG596" s="248">
        <f>IF(N596="zákl. přenesená",J596,0)</f>
        <v>0</v>
      </c>
      <c r="BH596" s="248">
        <f>IF(N596="sníž. přenesená",J596,0)</f>
        <v>0</v>
      </c>
      <c r="BI596" s="248">
        <f>IF(N596="nulová",J596,0)</f>
        <v>0</v>
      </c>
      <c r="BJ596" s="17" t="s">
        <v>149</v>
      </c>
      <c r="BK596" s="248">
        <f>ROUND(I596*H596,2)</f>
        <v>0</v>
      </c>
      <c r="BL596" s="17" t="s">
        <v>1267</v>
      </c>
      <c r="BM596" s="247" t="s">
        <v>1347</v>
      </c>
    </row>
    <row r="597" s="2" customFormat="1" ht="21.75" customHeight="1">
      <c r="A597" s="38"/>
      <c r="B597" s="39"/>
      <c r="C597" s="236" t="s">
        <v>1348</v>
      </c>
      <c r="D597" s="236" t="s">
        <v>144</v>
      </c>
      <c r="E597" s="237" t="s">
        <v>1349</v>
      </c>
      <c r="F597" s="238" t="s">
        <v>1350</v>
      </c>
      <c r="G597" s="239" t="s">
        <v>1266</v>
      </c>
      <c r="H597" s="240">
        <v>40</v>
      </c>
      <c r="I597" s="241"/>
      <c r="J597" s="242">
        <f>ROUND(I597*H597,2)</f>
        <v>0</v>
      </c>
      <c r="K597" s="238" t="s">
        <v>148</v>
      </c>
      <c r="L597" s="44"/>
      <c r="M597" s="243" t="s">
        <v>1</v>
      </c>
      <c r="N597" s="244" t="s">
        <v>40</v>
      </c>
      <c r="O597" s="92"/>
      <c r="P597" s="245">
        <f>O597*H597</f>
        <v>0</v>
      </c>
      <c r="Q597" s="245">
        <v>0</v>
      </c>
      <c r="R597" s="245">
        <f>Q597*H597</f>
        <v>0</v>
      </c>
      <c r="S597" s="245">
        <v>0</v>
      </c>
      <c r="T597" s="24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47" t="s">
        <v>1267</v>
      </c>
      <c r="AT597" s="247" t="s">
        <v>144</v>
      </c>
      <c r="AU597" s="247" t="s">
        <v>81</v>
      </c>
      <c r="AY597" s="17" t="s">
        <v>141</v>
      </c>
      <c r="BE597" s="248">
        <f>IF(N597="základní",J597,0)</f>
        <v>0</v>
      </c>
      <c r="BF597" s="248">
        <f>IF(N597="snížená",J597,0)</f>
        <v>0</v>
      </c>
      <c r="BG597" s="248">
        <f>IF(N597="zákl. přenesená",J597,0)</f>
        <v>0</v>
      </c>
      <c r="BH597" s="248">
        <f>IF(N597="sníž. přenesená",J597,0)</f>
        <v>0</v>
      </c>
      <c r="BI597" s="248">
        <f>IF(N597="nulová",J597,0)</f>
        <v>0</v>
      </c>
      <c r="BJ597" s="17" t="s">
        <v>149</v>
      </c>
      <c r="BK597" s="248">
        <f>ROUND(I597*H597,2)</f>
        <v>0</v>
      </c>
      <c r="BL597" s="17" t="s">
        <v>1267</v>
      </c>
      <c r="BM597" s="247" t="s">
        <v>1351</v>
      </c>
    </row>
    <row r="598" s="2" customFormat="1" ht="16.5" customHeight="1">
      <c r="A598" s="38"/>
      <c r="B598" s="39"/>
      <c r="C598" s="249" t="s">
        <v>1352</v>
      </c>
      <c r="D598" s="249" t="s">
        <v>162</v>
      </c>
      <c r="E598" s="250" t="s">
        <v>1353</v>
      </c>
      <c r="F598" s="251" t="s">
        <v>1354</v>
      </c>
      <c r="G598" s="252" t="s">
        <v>177</v>
      </c>
      <c r="H598" s="253">
        <v>225</v>
      </c>
      <c r="I598" s="254"/>
      <c r="J598" s="255">
        <f>ROUND(I598*H598,2)</f>
        <v>0</v>
      </c>
      <c r="K598" s="251" t="s">
        <v>148</v>
      </c>
      <c r="L598" s="256"/>
      <c r="M598" s="257" t="s">
        <v>1</v>
      </c>
      <c r="N598" s="258" t="s">
        <v>40</v>
      </c>
      <c r="O598" s="92"/>
      <c r="P598" s="245">
        <f>O598*H598</f>
        <v>0</v>
      </c>
      <c r="Q598" s="245">
        <v>0.00020000000000000001</v>
      </c>
      <c r="R598" s="245">
        <f>Q598*H598</f>
        <v>0.045000000000000005</v>
      </c>
      <c r="S598" s="245">
        <v>0</v>
      </c>
      <c r="T598" s="24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47" t="s">
        <v>1267</v>
      </c>
      <c r="AT598" s="247" t="s">
        <v>162</v>
      </c>
      <c r="AU598" s="247" t="s">
        <v>81</v>
      </c>
      <c r="AY598" s="17" t="s">
        <v>141</v>
      </c>
      <c r="BE598" s="248">
        <f>IF(N598="základní",J598,0)</f>
        <v>0</v>
      </c>
      <c r="BF598" s="248">
        <f>IF(N598="snížená",J598,0)</f>
        <v>0</v>
      </c>
      <c r="BG598" s="248">
        <f>IF(N598="zákl. přenesená",J598,0)</f>
        <v>0</v>
      </c>
      <c r="BH598" s="248">
        <f>IF(N598="sníž. přenesená",J598,0)</f>
        <v>0</v>
      </c>
      <c r="BI598" s="248">
        <f>IF(N598="nulová",J598,0)</f>
        <v>0</v>
      </c>
      <c r="BJ598" s="17" t="s">
        <v>149</v>
      </c>
      <c r="BK598" s="248">
        <f>ROUND(I598*H598,2)</f>
        <v>0</v>
      </c>
      <c r="BL598" s="17" t="s">
        <v>1267</v>
      </c>
      <c r="BM598" s="247" t="s">
        <v>1355</v>
      </c>
    </row>
    <row r="599" s="13" customFormat="1">
      <c r="A599" s="13"/>
      <c r="B599" s="259"/>
      <c r="C599" s="260"/>
      <c r="D599" s="261" t="s">
        <v>168</v>
      </c>
      <c r="E599" s="262" t="s">
        <v>1</v>
      </c>
      <c r="F599" s="263" t="s">
        <v>1145</v>
      </c>
      <c r="G599" s="260"/>
      <c r="H599" s="264">
        <v>225</v>
      </c>
      <c r="I599" s="265"/>
      <c r="J599" s="260"/>
      <c r="K599" s="260"/>
      <c r="L599" s="266"/>
      <c r="M599" s="267"/>
      <c r="N599" s="268"/>
      <c r="O599" s="268"/>
      <c r="P599" s="268"/>
      <c r="Q599" s="268"/>
      <c r="R599" s="268"/>
      <c r="S599" s="268"/>
      <c r="T599" s="269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70" t="s">
        <v>168</v>
      </c>
      <c r="AU599" s="270" t="s">
        <v>81</v>
      </c>
      <c r="AV599" s="13" t="s">
        <v>83</v>
      </c>
      <c r="AW599" s="13" t="s">
        <v>30</v>
      </c>
      <c r="AX599" s="13" t="s">
        <v>73</v>
      </c>
      <c r="AY599" s="270" t="s">
        <v>141</v>
      </c>
    </row>
    <row r="600" s="14" customFormat="1">
      <c r="A600" s="14"/>
      <c r="B600" s="271"/>
      <c r="C600" s="272"/>
      <c r="D600" s="261" t="s">
        <v>168</v>
      </c>
      <c r="E600" s="273" t="s">
        <v>1</v>
      </c>
      <c r="F600" s="274" t="s">
        <v>169</v>
      </c>
      <c r="G600" s="272"/>
      <c r="H600" s="275">
        <v>225</v>
      </c>
      <c r="I600" s="276"/>
      <c r="J600" s="272"/>
      <c r="K600" s="272"/>
      <c r="L600" s="277"/>
      <c r="M600" s="278"/>
      <c r="N600" s="279"/>
      <c r="O600" s="279"/>
      <c r="P600" s="279"/>
      <c r="Q600" s="279"/>
      <c r="R600" s="279"/>
      <c r="S600" s="279"/>
      <c r="T600" s="28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81" t="s">
        <v>168</v>
      </c>
      <c r="AU600" s="281" t="s">
        <v>81</v>
      </c>
      <c r="AV600" s="14" t="s">
        <v>149</v>
      </c>
      <c r="AW600" s="14" t="s">
        <v>30</v>
      </c>
      <c r="AX600" s="14" t="s">
        <v>81</v>
      </c>
      <c r="AY600" s="281" t="s">
        <v>141</v>
      </c>
    </row>
    <row r="601" s="2" customFormat="1" ht="33" customHeight="1">
      <c r="A601" s="38"/>
      <c r="B601" s="39"/>
      <c r="C601" s="249" t="s">
        <v>1356</v>
      </c>
      <c r="D601" s="249" t="s">
        <v>162</v>
      </c>
      <c r="E601" s="250" t="s">
        <v>1357</v>
      </c>
      <c r="F601" s="251" t="s">
        <v>1358</v>
      </c>
      <c r="G601" s="252" t="s">
        <v>165</v>
      </c>
      <c r="H601" s="253">
        <v>1</v>
      </c>
      <c r="I601" s="254"/>
      <c r="J601" s="255">
        <f>ROUND(I601*H601,2)</f>
        <v>0</v>
      </c>
      <c r="K601" s="251" t="s">
        <v>1</v>
      </c>
      <c r="L601" s="256"/>
      <c r="M601" s="257" t="s">
        <v>1</v>
      </c>
      <c r="N601" s="258" t="s">
        <v>40</v>
      </c>
      <c r="O601" s="92"/>
      <c r="P601" s="245">
        <f>O601*H601</f>
        <v>0</v>
      </c>
      <c r="Q601" s="245">
        <v>0</v>
      </c>
      <c r="R601" s="245">
        <f>Q601*H601</f>
        <v>0</v>
      </c>
      <c r="S601" s="245">
        <v>0</v>
      </c>
      <c r="T601" s="24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47" t="s">
        <v>1267</v>
      </c>
      <c r="AT601" s="247" t="s">
        <v>162</v>
      </c>
      <c r="AU601" s="247" t="s">
        <v>81</v>
      </c>
      <c r="AY601" s="17" t="s">
        <v>141</v>
      </c>
      <c r="BE601" s="248">
        <f>IF(N601="základní",J601,0)</f>
        <v>0</v>
      </c>
      <c r="BF601" s="248">
        <f>IF(N601="snížená",J601,0)</f>
        <v>0</v>
      </c>
      <c r="BG601" s="248">
        <f>IF(N601="zákl. přenesená",J601,0)</f>
        <v>0</v>
      </c>
      <c r="BH601" s="248">
        <f>IF(N601="sníž. přenesená",J601,0)</f>
        <v>0</v>
      </c>
      <c r="BI601" s="248">
        <f>IF(N601="nulová",J601,0)</f>
        <v>0</v>
      </c>
      <c r="BJ601" s="17" t="s">
        <v>149</v>
      </c>
      <c r="BK601" s="248">
        <f>ROUND(I601*H601,2)</f>
        <v>0</v>
      </c>
      <c r="BL601" s="17" t="s">
        <v>1267</v>
      </c>
      <c r="BM601" s="247" t="s">
        <v>1359</v>
      </c>
    </row>
    <row r="602" s="13" customFormat="1">
      <c r="A602" s="13"/>
      <c r="B602" s="259"/>
      <c r="C602" s="260"/>
      <c r="D602" s="261" t="s">
        <v>168</v>
      </c>
      <c r="E602" s="262" t="s">
        <v>1</v>
      </c>
      <c r="F602" s="263" t="s">
        <v>1360</v>
      </c>
      <c r="G602" s="260"/>
      <c r="H602" s="264">
        <v>1</v>
      </c>
      <c r="I602" s="265"/>
      <c r="J602" s="260"/>
      <c r="K602" s="260"/>
      <c r="L602" s="266"/>
      <c r="M602" s="267"/>
      <c r="N602" s="268"/>
      <c r="O602" s="268"/>
      <c r="P602" s="268"/>
      <c r="Q602" s="268"/>
      <c r="R602" s="268"/>
      <c r="S602" s="268"/>
      <c r="T602" s="269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70" t="s">
        <v>168</v>
      </c>
      <c r="AU602" s="270" t="s">
        <v>81</v>
      </c>
      <c r="AV602" s="13" t="s">
        <v>83</v>
      </c>
      <c r="AW602" s="13" t="s">
        <v>30</v>
      </c>
      <c r="AX602" s="13" t="s">
        <v>73</v>
      </c>
      <c r="AY602" s="270" t="s">
        <v>141</v>
      </c>
    </row>
    <row r="603" s="14" customFormat="1">
      <c r="A603" s="14"/>
      <c r="B603" s="271"/>
      <c r="C603" s="272"/>
      <c r="D603" s="261" t="s">
        <v>168</v>
      </c>
      <c r="E603" s="273" t="s">
        <v>1</v>
      </c>
      <c r="F603" s="274" t="s">
        <v>169</v>
      </c>
      <c r="G603" s="272"/>
      <c r="H603" s="275">
        <v>1</v>
      </c>
      <c r="I603" s="276"/>
      <c r="J603" s="272"/>
      <c r="K603" s="272"/>
      <c r="L603" s="277"/>
      <c r="M603" s="278"/>
      <c r="N603" s="279"/>
      <c r="O603" s="279"/>
      <c r="P603" s="279"/>
      <c r="Q603" s="279"/>
      <c r="R603" s="279"/>
      <c r="S603" s="279"/>
      <c r="T603" s="280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81" t="s">
        <v>168</v>
      </c>
      <c r="AU603" s="281" t="s">
        <v>81</v>
      </c>
      <c r="AV603" s="14" t="s">
        <v>149</v>
      </c>
      <c r="AW603" s="14" t="s">
        <v>30</v>
      </c>
      <c r="AX603" s="14" t="s">
        <v>81</v>
      </c>
      <c r="AY603" s="281" t="s">
        <v>141</v>
      </c>
    </row>
    <row r="604" s="12" customFormat="1" ht="25.92" customHeight="1">
      <c r="A604" s="12"/>
      <c r="B604" s="220"/>
      <c r="C604" s="221"/>
      <c r="D604" s="222" t="s">
        <v>72</v>
      </c>
      <c r="E604" s="223" t="s">
        <v>1361</v>
      </c>
      <c r="F604" s="223" t="s">
        <v>1362</v>
      </c>
      <c r="G604" s="221"/>
      <c r="H604" s="221"/>
      <c r="I604" s="224"/>
      <c r="J604" s="225">
        <f>BK604</f>
        <v>0</v>
      </c>
      <c r="K604" s="221"/>
      <c r="L604" s="226"/>
      <c r="M604" s="227"/>
      <c r="N604" s="228"/>
      <c r="O604" s="228"/>
      <c r="P604" s="229">
        <f>P605+P607</f>
        <v>0</v>
      </c>
      <c r="Q604" s="228"/>
      <c r="R604" s="229">
        <f>R605+R607</f>
        <v>0</v>
      </c>
      <c r="S604" s="228"/>
      <c r="T604" s="230">
        <f>T605+T607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31" t="s">
        <v>161</v>
      </c>
      <c r="AT604" s="232" t="s">
        <v>72</v>
      </c>
      <c r="AU604" s="232" t="s">
        <v>73</v>
      </c>
      <c r="AY604" s="231" t="s">
        <v>141</v>
      </c>
      <c r="BK604" s="233">
        <f>BK605+BK607</f>
        <v>0</v>
      </c>
    </row>
    <row r="605" s="12" customFormat="1" ht="22.8" customHeight="1">
      <c r="A605" s="12"/>
      <c r="B605" s="220"/>
      <c r="C605" s="221"/>
      <c r="D605" s="222" t="s">
        <v>72</v>
      </c>
      <c r="E605" s="234" t="s">
        <v>1363</v>
      </c>
      <c r="F605" s="234" t="s">
        <v>1364</v>
      </c>
      <c r="G605" s="221"/>
      <c r="H605" s="221"/>
      <c r="I605" s="224"/>
      <c r="J605" s="235">
        <f>BK605</f>
        <v>0</v>
      </c>
      <c r="K605" s="221"/>
      <c r="L605" s="226"/>
      <c r="M605" s="227"/>
      <c r="N605" s="228"/>
      <c r="O605" s="228"/>
      <c r="P605" s="229">
        <f>P606</f>
        <v>0</v>
      </c>
      <c r="Q605" s="228"/>
      <c r="R605" s="229">
        <f>R606</f>
        <v>0</v>
      </c>
      <c r="S605" s="228"/>
      <c r="T605" s="230">
        <f>T606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31" t="s">
        <v>161</v>
      </c>
      <c r="AT605" s="232" t="s">
        <v>72</v>
      </c>
      <c r="AU605" s="232" t="s">
        <v>81</v>
      </c>
      <c r="AY605" s="231" t="s">
        <v>141</v>
      </c>
      <c r="BK605" s="233">
        <f>BK606</f>
        <v>0</v>
      </c>
    </row>
    <row r="606" s="2" customFormat="1" ht="16.5" customHeight="1">
      <c r="A606" s="38"/>
      <c r="B606" s="39"/>
      <c r="C606" s="236" t="s">
        <v>1365</v>
      </c>
      <c r="D606" s="236" t="s">
        <v>144</v>
      </c>
      <c r="E606" s="237" t="s">
        <v>1366</v>
      </c>
      <c r="F606" s="238" t="s">
        <v>1364</v>
      </c>
      <c r="G606" s="239" t="s">
        <v>1170</v>
      </c>
      <c r="H606" s="240">
        <v>1</v>
      </c>
      <c r="I606" s="241"/>
      <c r="J606" s="242">
        <f>ROUND(I606*H606,2)</f>
        <v>0</v>
      </c>
      <c r="K606" s="238" t="s">
        <v>148</v>
      </c>
      <c r="L606" s="44"/>
      <c r="M606" s="243" t="s">
        <v>1</v>
      </c>
      <c r="N606" s="244" t="s">
        <v>40</v>
      </c>
      <c r="O606" s="92"/>
      <c r="P606" s="245">
        <f>O606*H606</f>
        <v>0</v>
      </c>
      <c r="Q606" s="245">
        <v>0</v>
      </c>
      <c r="R606" s="245">
        <f>Q606*H606</f>
        <v>0</v>
      </c>
      <c r="S606" s="245">
        <v>0</v>
      </c>
      <c r="T606" s="24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47" t="s">
        <v>1367</v>
      </c>
      <c r="AT606" s="247" t="s">
        <v>144</v>
      </c>
      <c r="AU606" s="247" t="s">
        <v>83</v>
      </c>
      <c r="AY606" s="17" t="s">
        <v>141</v>
      </c>
      <c r="BE606" s="248">
        <f>IF(N606="základní",J606,0)</f>
        <v>0</v>
      </c>
      <c r="BF606" s="248">
        <f>IF(N606="snížená",J606,0)</f>
        <v>0</v>
      </c>
      <c r="BG606" s="248">
        <f>IF(N606="zákl. přenesená",J606,0)</f>
        <v>0</v>
      </c>
      <c r="BH606" s="248">
        <f>IF(N606="sníž. přenesená",J606,0)</f>
        <v>0</v>
      </c>
      <c r="BI606" s="248">
        <f>IF(N606="nulová",J606,0)</f>
        <v>0</v>
      </c>
      <c r="BJ606" s="17" t="s">
        <v>149</v>
      </c>
      <c r="BK606" s="248">
        <f>ROUND(I606*H606,2)</f>
        <v>0</v>
      </c>
      <c r="BL606" s="17" t="s">
        <v>1367</v>
      </c>
      <c r="BM606" s="247" t="s">
        <v>1368</v>
      </c>
    </row>
    <row r="607" s="12" customFormat="1" ht="22.8" customHeight="1">
      <c r="A607" s="12"/>
      <c r="B607" s="220"/>
      <c r="C607" s="221"/>
      <c r="D607" s="222" t="s">
        <v>72</v>
      </c>
      <c r="E607" s="234" t="s">
        <v>1369</v>
      </c>
      <c r="F607" s="234" t="s">
        <v>1370</v>
      </c>
      <c r="G607" s="221"/>
      <c r="H607" s="221"/>
      <c r="I607" s="224"/>
      <c r="J607" s="235">
        <f>BK607</f>
        <v>0</v>
      </c>
      <c r="K607" s="221"/>
      <c r="L607" s="226"/>
      <c r="M607" s="227"/>
      <c r="N607" s="228"/>
      <c r="O607" s="228"/>
      <c r="P607" s="229">
        <f>P608</f>
        <v>0</v>
      </c>
      <c r="Q607" s="228"/>
      <c r="R607" s="229">
        <f>R608</f>
        <v>0</v>
      </c>
      <c r="S607" s="228"/>
      <c r="T607" s="230">
        <f>T608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31" t="s">
        <v>161</v>
      </c>
      <c r="AT607" s="232" t="s">
        <v>72</v>
      </c>
      <c r="AU607" s="232" t="s">
        <v>81</v>
      </c>
      <c r="AY607" s="231" t="s">
        <v>141</v>
      </c>
      <c r="BK607" s="233">
        <f>BK608</f>
        <v>0</v>
      </c>
    </row>
    <row r="608" s="2" customFormat="1" ht="16.5" customHeight="1">
      <c r="A608" s="38"/>
      <c r="B608" s="39"/>
      <c r="C608" s="236" t="s">
        <v>1371</v>
      </c>
      <c r="D608" s="236" t="s">
        <v>144</v>
      </c>
      <c r="E608" s="237" t="s">
        <v>1372</v>
      </c>
      <c r="F608" s="238" t="s">
        <v>1370</v>
      </c>
      <c r="G608" s="239" t="s">
        <v>1170</v>
      </c>
      <c r="H608" s="240">
        <v>1</v>
      </c>
      <c r="I608" s="241"/>
      <c r="J608" s="242">
        <f>ROUND(I608*H608,2)</f>
        <v>0</v>
      </c>
      <c r="K608" s="238" t="s">
        <v>148</v>
      </c>
      <c r="L608" s="44"/>
      <c r="M608" s="295" t="s">
        <v>1</v>
      </c>
      <c r="N608" s="296" t="s">
        <v>40</v>
      </c>
      <c r="O608" s="297"/>
      <c r="P608" s="298">
        <f>O608*H608</f>
        <v>0</v>
      </c>
      <c r="Q608" s="298">
        <v>0</v>
      </c>
      <c r="R608" s="298">
        <f>Q608*H608</f>
        <v>0</v>
      </c>
      <c r="S608" s="298">
        <v>0</v>
      </c>
      <c r="T608" s="299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47" t="s">
        <v>1367</v>
      </c>
      <c r="AT608" s="247" t="s">
        <v>144</v>
      </c>
      <c r="AU608" s="247" t="s">
        <v>83</v>
      </c>
      <c r="AY608" s="17" t="s">
        <v>141</v>
      </c>
      <c r="BE608" s="248">
        <f>IF(N608="základní",J608,0)</f>
        <v>0</v>
      </c>
      <c r="BF608" s="248">
        <f>IF(N608="snížená",J608,0)</f>
        <v>0</v>
      </c>
      <c r="BG608" s="248">
        <f>IF(N608="zákl. přenesená",J608,0)</f>
        <v>0</v>
      </c>
      <c r="BH608" s="248">
        <f>IF(N608="sníž. přenesená",J608,0)</f>
        <v>0</v>
      </c>
      <c r="BI608" s="248">
        <f>IF(N608="nulová",J608,0)</f>
        <v>0</v>
      </c>
      <c r="BJ608" s="17" t="s">
        <v>149</v>
      </c>
      <c r="BK608" s="248">
        <f>ROUND(I608*H608,2)</f>
        <v>0</v>
      </c>
      <c r="BL608" s="17" t="s">
        <v>1367</v>
      </c>
      <c r="BM608" s="247" t="s">
        <v>1373</v>
      </c>
    </row>
    <row r="609" s="2" customFormat="1" ht="6.96" customHeight="1">
      <c r="A609" s="38"/>
      <c r="B609" s="67"/>
      <c r="C609" s="68"/>
      <c r="D609" s="68"/>
      <c r="E609" s="68"/>
      <c r="F609" s="68"/>
      <c r="G609" s="68"/>
      <c r="H609" s="68"/>
      <c r="I609" s="184"/>
      <c r="J609" s="68"/>
      <c r="K609" s="68"/>
      <c r="L609" s="44"/>
      <c r="M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</row>
  </sheetData>
  <sheetProtection sheet="1" autoFilter="0" formatColumns="0" formatRows="0" objects="1" scenarios="1" spinCount="100000" saltValue="UhPBRa8cX81lpr3Mx3j5Z+wM7JDunGPwqI0KqbZFw2DENDnFgX0aSQHeiE6N89+lCMgtnkqrIF1AfazQOgbZLA==" hashValue="cGU30cizNwmw9NLOHJDbcv98JdJ8XxeYX61iVbrkNmFdwnAB2aFD1doWPIfQyaB0uZ+L0UYO2DrfgZb/Yo6o5w==" algorithmName="SHA-512" password="CC35"/>
  <autoFilter ref="C140:K608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</row>
    <row r="4" s="1" customFormat="1" ht="24.96" customHeight="1">
      <c r="B4" s="20"/>
      <c r="D4" s="141" t="s">
        <v>93</v>
      </c>
      <c r="I4" s="137"/>
      <c r="L4" s="20"/>
      <c r="M4" s="142" t="s">
        <v>10</v>
      </c>
      <c r="AT4" s="17" t="s">
        <v>30</v>
      </c>
    </row>
    <row r="5" s="1" customFormat="1" ht="6.96" customHeight="1">
      <c r="B5" s="20"/>
      <c r="I5" s="137"/>
      <c r="L5" s="20"/>
    </row>
    <row r="6" s="1" customFormat="1" ht="12" customHeight="1">
      <c r="B6" s="20"/>
      <c r="D6" s="143" t="s">
        <v>16</v>
      </c>
      <c r="I6" s="137"/>
      <c r="L6" s="20"/>
    </row>
    <row r="7" s="1" customFormat="1" ht="16.5" customHeight="1">
      <c r="B7" s="20"/>
      <c r="E7" s="144" t="str">
        <f>'Rekapitulace stavby'!K6</f>
        <v>Protivín ON - oprava výpravní budovy</v>
      </c>
      <c r="F7" s="143"/>
      <c r="G7" s="143"/>
      <c r="H7" s="143"/>
      <c r="I7" s="137"/>
      <c r="L7" s="20"/>
    </row>
    <row r="8" s="2" customFormat="1" ht="12" customHeight="1">
      <c r="A8" s="38"/>
      <c r="B8" s="44"/>
      <c r="C8" s="38"/>
      <c r="D8" s="143" t="s">
        <v>94</v>
      </c>
      <c r="E8" s="38"/>
      <c r="F8" s="38"/>
      <c r="G8" s="38"/>
      <c r="H8" s="38"/>
      <c r="I8" s="145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6" t="s">
        <v>1374</v>
      </c>
      <c r="F9" s="38"/>
      <c r="G9" s="38"/>
      <c r="H9" s="38"/>
      <c r="I9" s="145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1. 6. 2020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ROUND(J124,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ROUND((SUM(BE124:BE184)),  2)</f>
        <v>0</v>
      </c>
      <c r="G33" s="38"/>
      <c r="H33" s="38"/>
      <c r="I33" s="163">
        <v>0.20999999999999999</v>
      </c>
      <c r="J33" s="162">
        <f>ROUND(((SUM(BE124:BE184))*I33),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ROUND((SUM(BF124:BF184)),  2)</f>
        <v>0</v>
      </c>
      <c r="G34" s="38"/>
      <c r="H34" s="38"/>
      <c r="I34" s="163">
        <v>0.14999999999999999</v>
      </c>
      <c r="J34" s="162">
        <f>ROUND(((SUM(BF124:BF184))*I34),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3" t="s">
        <v>37</v>
      </c>
      <c r="E35" s="143" t="s">
        <v>40</v>
      </c>
      <c r="F35" s="162">
        <f>ROUND((SUM(BG124:BG184)),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41</v>
      </c>
      <c r="F36" s="162">
        <f>ROUND((SUM(BH124:BH184)),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ROUND((SUM(BI124:BI184)),  2)</f>
        <v>0</v>
      </c>
      <c r="G37" s="38"/>
      <c r="H37" s="38"/>
      <c r="I37" s="163">
        <v>0</v>
      </c>
      <c r="J37" s="162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7"/>
      <c r="L41" s="20"/>
    </row>
    <row r="42" s="1" customFormat="1" ht="14.4" customHeight="1">
      <c r="B42" s="20"/>
      <c r="I42" s="137"/>
      <c r="L42" s="20"/>
    </row>
    <row r="43" s="1" customFormat="1" ht="14.4" customHeight="1">
      <c r="B43" s="20"/>
      <c r="I43" s="137"/>
      <c r="L43" s="20"/>
    </row>
    <row r="44" s="1" customFormat="1" ht="14.4" customHeight="1">
      <c r="B44" s="20"/>
      <c r="I44" s="137"/>
      <c r="L44" s="20"/>
    </row>
    <row r="45" s="1" customFormat="1" ht="14.4" customHeight="1">
      <c r="B45" s="20"/>
      <c r="I45" s="137"/>
      <c r="L45" s="20"/>
    </row>
    <row r="46" s="1" customFormat="1" ht="14.4" customHeight="1">
      <c r="B46" s="20"/>
      <c r="I46" s="137"/>
      <c r="L46" s="20"/>
    </row>
    <row r="47" s="1" customFormat="1" ht="14.4" customHeight="1">
      <c r="B47" s="20"/>
      <c r="I47" s="137"/>
      <c r="L47" s="20"/>
    </row>
    <row r="48" s="1" customFormat="1" ht="14.4" customHeight="1">
      <c r="B48" s="20"/>
      <c r="I48" s="137"/>
      <c r="L48" s="20"/>
    </row>
    <row r="49" s="1" customFormat="1" ht="14.4" customHeight="1">
      <c r="B49" s="20"/>
      <c r="I49" s="137"/>
      <c r="L49" s="20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5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8" t="str">
        <f>E7</f>
        <v>Protivín ON - oprava výpravní budovy</v>
      </c>
      <c r="F85" s="32"/>
      <c r="G85" s="32"/>
      <c r="H85" s="32"/>
      <c r="I85" s="145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5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02 - Oprava elektroinstalace</v>
      </c>
      <c r="F87" s="40"/>
      <c r="G87" s="40"/>
      <c r="H87" s="40"/>
      <c r="I87" s="145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80" t="str">
        <f>IF(J12="","",J12)</f>
        <v>1. 6. 2020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99</v>
      </c>
      <c r="D96" s="40"/>
      <c r="E96" s="40"/>
      <c r="F96" s="40"/>
      <c r="G96" s="40"/>
      <c r="H96" s="40"/>
      <c r="I96" s="145"/>
      <c r="J96" s="111">
        <f>J124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4"/>
      <c r="C97" s="195"/>
      <c r="D97" s="196" t="s">
        <v>101</v>
      </c>
      <c r="E97" s="197"/>
      <c r="F97" s="197"/>
      <c r="G97" s="197"/>
      <c r="H97" s="197"/>
      <c r="I97" s="198"/>
      <c r="J97" s="199">
        <f>J125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104</v>
      </c>
      <c r="E98" s="204"/>
      <c r="F98" s="204"/>
      <c r="G98" s="204"/>
      <c r="H98" s="204"/>
      <c r="I98" s="205"/>
      <c r="J98" s="206">
        <f>J126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105</v>
      </c>
      <c r="E99" s="204"/>
      <c r="F99" s="204"/>
      <c r="G99" s="204"/>
      <c r="H99" s="204"/>
      <c r="I99" s="205"/>
      <c r="J99" s="206">
        <f>J133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106</v>
      </c>
      <c r="E100" s="204"/>
      <c r="F100" s="204"/>
      <c r="G100" s="204"/>
      <c r="H100" s="204"/>
      <c r="I100" s="205"/>
      <c r="J100" s="206">
        <f>J136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107</v>
      </c>
      <c r="E101" s="204"/>
      <c r="F101" s="204"/>
      <c r="G101" s="204"/>
      <c r="H101" s="204"/>
      <c r="I101" s="205"/>
      <c r="J101" s="206">
        <f>J143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4"/>
      <c r="C102" s="195"/>
      <c r="D102" s="196" t="s">
        <v>108</v>
      </c>
      <c r="E102" s="197"/>
      <c r="F102" s="197"/>
      <c r="G102" s="197"/>
      <c r="H102" s="197"/>
      <c r="I102" s="198"/>
      <c r="J102" s="199">
        <f>J145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1"/>
      <c r="C103" s="202"/>
      <c r="D103" s="203" t="s">
        <v>112</v>
      </c>
      <c r="E103" s="204"/>
      <c r="F103" s="204"/>
      <c r="G103" s="204"/>
      <c r="H103" s="204"/>
      <c r="I103" s="205"/>
      <c r="J103" s="206">
        <f>J146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1375</v>
      </c>
      <c r="E104" s="204"/>
      <c r="F104" s="204"/>
      <c r="G104" s="204"/>
      <c r="H104" s="204"/>
      <c r="I104" s="205"/>
      <c r="J104" s="206">
        <f>J178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5"/>
      <c r="J105" s="40"/>
      <c r="K105" s="40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7"/>
      <c r="C106" s="68"/>
      <c r="D106" s="68"/>
      <c r="E106" s="68"/>
      <c r="F106" s="68"/>
      <c r="G106" s="68"/>
      <c r="H106" s="68"/>
      <c r="I106" s="184"/>
      <c r="J106" s="68"/>
      <c r="K106" s="68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9"/>
      <c r="C110" s="70"/>
      <c r="D110" s="70"/>
      <c r="E110" s="70"/>
      <c r="F110" s="70"/>
      <c r="G110" s="70"/>
      <c r="H110" s="70"/>
      <c r="I110" s="187"/>
      <c r="J110" s="70"/>
      <c r="K110" s="7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126</v>
      </c>
      <c r="D111" s="40"/>
      <c r="E111" s="40"/>
      <c r="F111" s="40"/>
      <c r="G111" s="40"/>
      <c r="H111" s="40"/>
      <c r="I111" s="145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5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5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8" t="str">
        <f>E7</f>
        <v>Protivín ON - oprava výpravní budovy</v>
      </c>
      <c r="F114" s="32"/>
      <c r="G114" s="32"/>
      <c r="H114" s="32"/>
      <c r="I114" s="145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94</v>
      </c>
      <c r="D115" s="40"/>
      <c r="E115" s="40"/>
      <c r="F115" s="40"/>
      <c r="G115" s="40"/>
      <c r="H115" s="40"/>
      <c r="I115" s="145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7" t="str">
        <f>E9</f>
        <v>SO 02 - Oprava elektroinstalace</v>
      </c>
      <c r="F116" s="40"/>
      <c r="G116" s="40"/>
      <c r="H116" s="40"/>
      <c r="I116" s="145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5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148" t="s">
        <v>22</v>
      </c>
      <c r="J118" s="80" t="str">
        <f>IF(J12="","",J12)</f>
        <v>1. 6. 2020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5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148" t="s">
        <v>29</v>
      </c>
      <c r="J120" s="36" t="str">
        <f>E21</f>
        <v xml:space="preserve"> </v>
      </c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148" t="s">
        <v>31</v>
      </c>
      <c r="J121" s="36" t="str">
        <f>E24</f>
        <v xml:space="preserve"> 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5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8"/>
      <c r="B123" s="209"/>
      <c r="C123" s="210" t="s">
        <v>127</v>
      </c>
      <c r="D123" s="211" t="s">
        <v>58</v>
      </c>
      <c r="E123" s="211" t="s">
        <v>54</v>
      </c>
      <c r="F123" s="211" t="s">
        <v>55</v>
      </c>
      <c r="G123" s="211" t="s">
        <v>128</v>
      </c>
      <c r="H123" s="211" t="s">
        <v>129</v>
      </c>
      <c r="I123" s="212" t="s">
        <v>130</v>
      </c>
      <c r="J123" s="211" t="s">
        <v>98</v>
      </c>
      <c r="K123" s="213" t="s">
        <v>131</v>
      </c>
      <c r="L123" s="214"/>
      <c r="M123" s="101" t="s">
        <v>1</v>
      </c>
      <c r="N123" s="102" t="s">
        <v>37</v>
      </c>
      <c r="O123" s="102" t="s">
        <v>132</v>
      </c>
      <c r="P123" s="102" t="s">
        <v>133</v>
      </c>
      <c r="Q123" s="102" t="s">
        <v>134</v>
      </c>
      <c r="R123" s="102" t="s">
        <v>135</v>
      </c>
      <c r="S123" s="102" t="s">
        <v>136</v>
      </c>
      <c r="T123" s="103" t="s">
        <v>137</v>
      </c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</row>
    <row r="124" s="2" customFormat="1" ht="22.8" customHeight="1">
      <c r="A124" s="38"/>
      <c r="B124" s="39"/>
      <c r="C124" s="108" t="s">
        <v>138</v>
      </c>
      <c r="D124" s="40"/>
      <c r="E124" s="40"/>
      <c r="F124" s="40"/>
      <c r="G124" s="40"/>
      <c r="H124" s="40"/>
      <c r="I124" s="145"/>
      <c r="J124" s="215">
        <f>BK124</f>
        <v>0</v>
      </c>
      <c r="K124" s="40"/>
      <c r="L124" s="44"/>
      <c r="M124" s="104"/>
      <c r="N124" s="216"/>
      <c r="O124" s="105"/>
      <c r="P124" s="217">
        <f>P125+P145</f>
        <v>0</v>
      </c>
      <c r="Q124" s="105"/>
      <c r="R124" s="217">
        <f>R125+R145</f>
        <v>0.96811249999999993</v>
      </c>
      <c r="S124" s="105"/>
      <c r="T124" s="218">
        <f>T125+T145</f>
        <v>0.45400000000000001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100</v>
      </c>
      <c r="BK124" s="219">
        <f>BK125+BK145</f>
        <v>0</v>
      </c>
    </row>
    <row r="125" s="12" customFormat="1" ht="25.92" customHeight="1">
      <c r="A125" s="12"/>
      <c r="B125" s="220"/>
      <c r="C125" s="221"/>
      <c r="D125" s="222" t="s">
        <v>72</v>
      </c>
      <c r="E125" s="223" t="s">
        <v>139</v>
      </c>
      <c r="F125" s="223" t="s">
        <v>140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P126+P133+P136+P143</f>
        <v>0</v>
      </c>
      <c r="Q125" s="228"/>
      <c r="R125" s="229">
        <f>R126+R133+R136+R143</f>
        <v>0.91721249999999999</v>
      </c>
      <c r="S125" s="228"/>
      <c r="T125" s="230">
        <f>T126+T133+T136+T143</f>
        <v>0.45400000000000001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81</v>
      </c>
      <c r="AT125" s="232" t="s">
        <v>72</v>
      </c>
      <c r="AU125" s="232" t="s">
        <v>73</v>
      </c>
      <c r="AY125" s="231" t="s">
        <v>141</v>
      </c>
      <c r="BK125" s="233">
        <f>BK126+BK133+BK136+BK143</f>
        <v>0</v>
      </c>
    </row>
    <row r="126" s="12" customFormat="1" ht="22.8" customHeight="1">
      <c r="A126" s="12"/>
      <c r="B126" s="220"/>
      <c r="C126" s="221"/>
      <c r="D126" s="222" t="s">
        <v>72</v>
      </c>
      <c r="E126" s="234" t="s">
        <v>170</v>
      </c>
      <c r="F126" s="234" t="s">
        <v>188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SUM(P127:P132)</f>
        <v>0</v>
      </c>
      <c r="Q126" s="228"/>
      <c r="R126" s="229">
        <f>SUM(R127:R132)</f>
        <v>0.91721249999999999</v>
      </c>
      <c r="S126" s="228"/>
      <c r="T126" s="230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81</v>
      </c>
      <c r="AT126" s="232" t="s">
        <v>72</v>
      </c>
      <c r="AU126" s="232" t="s">
        <v>81</v>
      </c>
      <c r="AY126" s="231" t="s">
        <v>141</v>
      </c>
      <c r="BK126" s="233">
        <f>SUM(BK127:BK132)</f>
        <v>0</v>
      </c>
    </row>
    <row r="127" s="2" customFormat="1" ht="16.5" customHeight="1">
      <c r="A127" s="38"/>
      <c r="B127" s="39"/>
      <c r="C127" s="236" t="s">
        <v>81</v>
      </c>
      <c r="D127" s="236" t="s">
        <v>144</v>
      </c>
      <c r="E127" s="237" t="s">
        <v>1376</v>
      </c>
      <c r="F127" s="238" t="s">
        <v>1377</v>
      </c>
      <c r="G127" s="239" t="s">
        <v>153</v>
      </c>
      <c r="H127" s="240">
        <v>11.25</v>
      </c>
      <c r="I127" s="241"/>
      <c r="J127" s="242">
        <f>ROUND(I127*H127,2)</f>
        <v>0</v>
      </c>
      <c r="K127" s="238" t="s">
        <v>148</v>
      </c>
      <c r="L127" s="44"/>
      <c r="M127" s="243" t="s">
        <v>1</v>
      </c>
      <c r="N127" s="244" t="s">
        <v>40</v>
      </c>
      <c r="O127" s="92"/>
      <c r="P127" s="245">
        <f>O127*H127</f>
        <v>0</v>
      </c>
      <c r="Q127" s="245">
        <v>0.040000000000000001</v>
      </c>
      <c r="R127" s="245">
        <f>Q127*H127</f>
        <v>0.45000000000000001</v>
      </c>
      <c r="S127" s="245">
        <v>0</v>
      </c>
      <c r="T127" s="24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7" t="s">
        <v>149</v>
      </c>
      <c r="AT127" s="247" t="s">
        <v>144</v>
      </c>
      <c r="AU127" s="247" t="s">
        <v>83</v>
      </c>
      <c r="AY127" s="17" t="s">
        <v>141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7" t="s">
        <v>149</v>
      </c>
      <c r="BK127" s="248">
        <f>ROUND(I127*H127,2)</f>
        <v>0</v>
      </c>
      <c r="BL127" s="17" t="s">
        <v>149</v>
      </c>
      <c r="BM127" s="247" t="s">
        <v>83</v>
      </c>
    </row>
    <row r="128" s="13" customFormat="1">
      <c r="A128" s="13"/>
      <c r="B128" s="259"/>
      <c r="C128" s="260"/>
      <c r="D128" s="261" t="s">
        <v>168</v>
      </c>
      <c r="E128" s="262" t="s">
        <v>1</v>
      </c>
      <c r="F128" s="263" t="s">
        <v>1378</v>
      </c>
      <c r="G128" s="260"/>
      <c r="H128" s="264">
        <v>11.25</v>
      </c>
      <c r="I128" s="265"/>
      <c r="J128" s="260"/>
      <c r="K128" s="260"/>
      <c r="L128" s="266"/>
      <c r="M128" s="267"/>
      <c r="N128" s="268"/>
      <c r="O128" s="268"/>
      <c r="P128" s="268"/>
      <c r="Q128" s="268"/>
      <c r="R128" s="268"/>
      <c r="S128" s="268"/>
      <c r="T128" s="26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0" t="s">
        <v>168</v>
      </c>
      <c r="AU128" s="270" t="s">
        <v>83</v>
      </c>
      <c r="AV128" s="13" t="s">
        <v>83</v>
      </c>
      <c r="AW128" s="13" t="s">
        <v>30</v>
      </c>
      <c r="AX128" s="13" t="s">
        <v>73</v>
      </c>
      <c r="AY128" s="270" t="s">
        <v>141</v>
      </c>
    </row>
    <row r="129" s="14" customFormat="1">
      <c r="A129" s="14"/>
      <c r="B129" s="271"/>
      <c r="C129" s="272"/>
      <c r="D129" s="261" t="s">
        <v>168</v>
      </c>
      <c r="E129" s="273" t="s">
        <v>1</v>
      </c>
      <c r="F129" s="274" t="s">
        <v>169</v>
      </c>
      <c r="G129" s="272"/>
      <c r="H129" s="275">
        <v>11.25</v>
      </c>
      <c r="I129" s="276"/>
      <c r="J129" s="272"/>
      <c r="K129" s="272"/>
      <c r="L129" s="277"/>
      <c r="M129" s="278"/>
      <c r="N129" s="279"/>
      <c r="O129" s="279"/>
      <c r="P129" s="279"/>
      <c r="Q129" s="279"/>
      <c r="R129" s="279"/>
      <c r="S129" s="279"/>
      <c r="T129" s="28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1" t="s">
        <v>168</v>
      </c>
      <c r="AU129" s="281" t="s">
        <v>83</v>
      </c>
      <c r="AV129" s="14" t="s">
        <v>149</v>
      </c>
      <c r="AW129" s="14" t="s">
        <v>30</v>
      </c>
      <c r="AX129" s="14" t="s">
        <v>81</v>
      </c>
      <c r="AY129" s="281" t="s">
        <v>141</v>
      </c>
    </row>
    <row r="130" s="2" customFormat="1" ht="21.75" customHeight="1">
      <c r="A130" s="38"/>
      <c r="B130" s="39"/>
      <c r="C130" s="236" t="s">
        <v>83</v>
      </c>
      <c r="D130" s="236" t="s">
        <v>144</v>
      </c>
      <c r="E130" s="237" t="s">
        <v>1379</v>
      </c>
      <c r="F130" s="238" t="s">
        <v>1380</v>
      </c>
      <c r="G130" s="239" t="s">
        <v>153</v>
      </c>
      <c r="H130" s="240">
        <v>11.25</v>
      </c>
      <c r="I130" s="241"/>
      <c r="J130" s="242">
        <f>ROUND(I130*H130,2)</f>
        <v>0</v>
      </c>
      <c r="K130" s="238" t="s">
        <v>148</v>
      </c>
      <c r="L130" s="44"/>
      <c r="M130" s="243" t="s">
        <v>1</v>
      </c>
      <c r="N130" s="244" t="s">
        <v>40</v>
      </c>
      <c r="O130" s="92"/>
      <c r="P130" s="245">
        <f>O130*H130</f>
        <v>0</v>
      </c>
      <c r="Q130" s="245">
        <v>0.041529999999999997</v>
      </c>
      <c r="R130" s="245">
        <f>Q130*H130</f>
        <v>0.46721249999999998</v>
      </c>
      <c r="S130" s="245">
        <v>0</v>
      </c>
      <c r="T130" s="24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7" t="s">
        <v>149</v>
      </c>
      <c r="AT130" s="247" t="s">
        <v>144</v>
      </c>
      <c r="AU130" s="247" t="s">
        <v>83</v>
      </c>
      <c r="AY130" s="17" t="s">
        <v>141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7" t="s">
        <v>149</v>
      </c>
      <c r="BK130" s="248">
        <f>ROUND(I130*H130,2)</f>
        <v>0</v>
      </c>
      <c r="BL130" s="17" t="s">
        <v>149</v>
      </c>
      <c r="BM130" s="247" t="s">
        <v>149</v>
      </c>
    </row>
    <row r="131" s="13" customFormat="1">
      <c r="A131" s="13"/>
      <c r="B131" s="259"/>
      <c r="C131" s="260"/>
      <c r="D131" s="261" t="s">
        <v>168</v>
      </c>
      <c r="E131" s="262" t="s">
        <v>1</v>
      </c>
      <c r="F131" s="263" t="s">
        <v>1378</v>
      </c>
      <c r="G131" s="260"/>
      <c r="H131" s="264">
        <v>11.25</v>
      </c>
      <c r="I131" s="265"/>
      <c r="J131" s="260"/>
      <c r="K131" s="260"/>
      <c r="L131" s="266"/>
      <c r="M131" s="267"/>
      <c r="N131" s="268"/>
      <c r="O131" s="268"/>
      <c r="P131" s="268"/>
      <c r="Q131" s="268"/>
      <c r="R131" s="268"/>
      <c r="S131" s="268"/>
      <c r="T131" s="26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0" t="s">
        <v>168</v>
      </c>
      <c r="AU131" s="270" t="s">
        <v>83</v>
      </c>
      <c r="AV131" s="13" t="s">
        <v>83</v>
      </c>
      <c r="AW131" s="13" t="s">
        <v>30</v>
      </c>
      <c r="AX131" s="13" t="s">
        <v>73</v>
      </c>
      <c r="AY131" s="270" t="s">
        <v>141</v>
      </c>
    </row>
    <row r="132" s="14" customFormat="1">
      <c r="A132" s="14"/>
      <c r="B132" s="271"/>
      <c r="C132" s="272"/>
      <c r="D132" s="261" t="s">
        <v>168</v>
      </c>
      <c r="E132" s="273" t="s">
        <v>1</v>
      </c>
      <c r="F132" s="274" t="s">
        <v>169</v>
      </c>
      <c r="G132" s="272"/>
      <c r="H132" s="275">
        <v>11.25</v>
      </c>
      <c r="I132" s="276"/>
      <c r="J132" s="272"/>
      <c r="K132" s="272"/>
      <c r="L132" s="277"/>
      <c r="M132" s="278"/>
      <c r="N132" s="279"/>
      <c r="O132" s="279"/>
      <c r="P132" s="279"/>
      <c r="Q132" s="279"/>
      <c r="R132" s="279"/>
      <c r="S132" s="279"/>
      <c r="T132" s="28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1" t="s">
        <v>168</v>
      </c>
      <c r="AU132" s="281" t="s">
        <v>83</v>
      </c>
      <c r="AV132" s="14" t="s">
        <v>149</v>
      </c>
      <c r="AW132" s="14" t="s">
        <v>30</v>
      </c>
      <c r="AX132" s="14" t="s">
        <v>81</v>
      </c>
      <c r="AY132" s="281" t="s">
        <v>141</v>
      </c>
    </row>
    <row r="133" s="12" customFormat="1" ht="22.8" customHeight="1">
      <c r="A133" s="12"/>
      <c r="B133" s="220"/>
      <c r="C133" s="221"/>
      <c r="D133" s="222" t="s">
        <v>72</v>
      </c>
      <c r="E133" s="234" t="s">
        <v>183</v>
      </c>
      <c r="F133" s="234" t="s">
        <v>282</v>
      </c>
      <c r="G133" s="221"/>
      <c r="H133" s="221"/>
      <c r="I133" s="224"/>
      <c r="J133" s="235">
        <f>BK133</f>
        <v>0</v>
      </c>
      <c r="K133" s="221"/>
      <c r="L133" s="226"/>
      <c r="M133" s="227"/>
      <c r="N133" s="228"/>
      <c r="O133" s="228"/>
      <c r="P133" s="229">
        <f>SUM(P134:P135)</f>
        <v>0</v>
      </c>
      <c r="Q133" s="228"/>
      <c r="R133" s="229">
        <f>SUM(R134:R135)</f>
        <v>0</v>
      </c>
      <c r="S133" s="228"/>
      <c r="T133" s="230">
        <f>SUM(T134:T135)</f>
        <v>0.45400000000000001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1" t="s">
        <v>81</v>
      </c>
      <c r="AT133" s="232" t="s">
        <v>72</v>
      </c>
      <c r="AU133" s="232" t="s">
        <v>81</v>
      </c>
      <c r="AY133" s="231" t="s">
        <v>141</v>
      </c>
      <c r="BK133" s="233">
        <f>SUM(BK134:BK135)</f>
        <v>0</v>
      </c>
    </row>
    <row r="134" s="2" customFormat="1" ht="21.75" customHeight="1">
      <c r="A134" s="38"/>
      <c r="B134" s="39"/>
      <c r="C134" s="236" t="s">
        <v>142</v>
      </c>
      <c r="D134" s="236" t="s">
        <v>144</v>
      </c>
      <c r="E134" s="237" t="s">
        <v>1381</v>
      </c>
      <c r="F134" s="238" t="s">
        <v>1382</v>
      </c>
      <c r="G134" s="239" t="s">
        <v>165</v>
      </c>
      <c r="H134" s="240">
        <v>2</v>
      </c>
      <c r="I134" s="241"/>
      <c r="J134" s="242">
        <f>ROUND(I134*H134,2)</f>
        <v>0</v>
      </c>
      <c r="K134" s="238" t="s">
        <v>148</v>
      </c>
      <c r="L134" s="44"/>
      <c r="M134" s="243" t="s">
        <v>1</v>
      </c>
      <c r="N134" s="244" t="s">
        <v>40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0.002</v>
      </c>
      <c r="T134" s="246">
        <f>S134*H134</f>
        <v>0.0040000000000000001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7" t="s">
        <v>149</v>
      </c>
      <c r="AT134" s="247" t="s">
        <v>144</v>
      </c>
      <c r="AU134" s="247" t="s">
        <v>83</v>
      </c>
      <c r="AY134" s="17" t="s">
        <v>141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7" t="s">
        <v>149</v>
      </c>
      <c r="BK134" s="248">
        <f>ROUND(I134*H134,2)</f>
        <v>0</v>
      </c>
      <c r="BL134" s="17" t="s">
        <v>149</v>
      </c>
      <c r="BM134" s="247" t="s">
        <v>170</v>
      </c>
    </row>
    <row r="135" s="2" customFormat="1" ht="21.75" customHeight="1">
      <c r="A135" s="38"/>
      <c r="B135" s="39"/>
      <c r="C135" s="236" t="s">
        <v>149</v>
      </c>
      <c r="D135" s="236" t="s">
        <v>144</v>
      </c>
      <c r="E135" s="237" t="s">
        <v>1383</v>
      </c>
      <c r="F135" s="238" t="s">
        <v>1384</v>
      </c>
      <c r="G135" s="239" t="s">
        <v>177</v>
      </c>
      <c r="H135" s="240">
        <v>75</v>
      </c>
      <c r="I135" s="241"/>
      <c r="J135" s="242">
        <f>ROUND(I135*H135,2)</f>
        <v>0</v>
      </c>
      <c r="K135" s="238" t="s">
        <v>148</v>
      </c>
      <c r="L135" s="44"/>
      <c r="M135" s="243" t="s">
        <v>1</v>
      </c>
      <c r="N135" s="244" t="s">
        <v>40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0.0060000000000000001</v>
      </c>
      <c r="T135" s="246">
        <f>S135*H135</f>
        <v>0.45000000000000001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7" t="s">
        <v>149</v>
      </c>
      <c r="AT135" s="247" t="s">
        <v>144</v>
      </c>
      <c r="AU135" s="247" t="s">
        <v>83</v>
      </c>
      <c r="AY135" s="17" t="s">
        <v>141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7" t="s">
        <v>149</v>
      </c>
      <c r="BK135" s="248">
        <f>ROUND(I135*H135,2)</f>
        <v>0</v>
      </c>
      <c r="BL135" s="17" t="s">
        <v>149</v>
      </c>
      <c r="BM135" s="247" t="s">
        <v>166</v>
      </c>
    </row>
    <row r="136" s="12" customFormat="1" ht="22.8" customHeight="1">
      <c r="A136" s="12"/>
      <c r="B136" s="220"/>
      <c r="C136" s="221"/>
      <c r="D136" s="222" t="s">
        <v>72</v>
      </c>
      <c r="E136" s="234" t="s">
        <v>443</v>
      </c>
      <c r="F136" s="234" t="s">
        <v>444</v>
      </c>
      <c r="G136" s="221"/>
      <c r="H136" s="221"/>
      <c r="I136" s="224"/>
      <c r="J136" s="235">
        <f>BK136</f>
        <v>0</v>
      </c>
      <c r="K136" s="221"/>
      <c r="L136" s="226"/>
      <c r="M136" s="227"/>
      <c r="N136" s="228"/>
      <c r="O136" s="228"/>
      <c r="P136" s="229">
        <f>SUM(P137:P142)</f>
        <v>0</v>
      </c>
      <c r="Q136" s="228"/>
      <c r="R136" s="229">
        <f>SUM(R137:R142)</f>
        <v>0</v>
      </c>
      <c r="S136" s="228"/>
      <c r="T136" s="230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81</v>
      </c>
      <c r="AT136" s="232" t="s">
        <v>72</v>
      </c>
      <c r="AU136" s="232" t="s">
        <v>81</v>
      </c>
      <c r="AY136" s="231" t="s">
        <v>141</v>
      </c>
      <c r="BK136" s="233">
        <f>SUM(BK137:BK142)</f>
        <v>0</v>
      </c>
    </row>
    <row r="137" s="2" customFormat="1" ht="21.75" customHeight="1">
      <c r="A137" s="38"/>
      <c r="B137" s="39"/>
      <c r="C137" s="236" t="s">
        <v>161</v>
      </c>
      <c r="D137" s="236" t="s">
        <v>144</v>
      </c>
      <c r="E137" s="237" t="s">
        <v>1385</v>
      </c>
      <c r="F137" s="238" t="s">
        <v>1386</v>
      </c>
      <c r="G137" s="239" t="s">
        <v>436</v>
      </c>
      <c r="H137" s="240">
        <v>0.45400000000000001</v>
      </c>
      <c r="I137" s="241"/>
      <c r="J137" s="242">
        <f>ROUND(I137*H137,2)</f>
        <v>0</v>
      </c>
      <c r="K137" s="238" t="s">
        <v>148</v>
      </c>
      <c r="L137" s="44"/>
      <c r="M137" s="243" t="s">
        <v>1</v>
      </c>
      <c r="N137" s="244" t="s">
        <v>40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7" t="s">
        <v>149</v>
      </c>
      <c r="AT137" s="247" t="s">
        <v>144</v>
      </c>
      <c r="AU137" s="247" t="s">
        <v>83</v>
      </c>
      <c r="AY137" s="17" t="s">
        <v>141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7" t="s">
        <v>149</v>
      </c>
      <c r="BK137" s="248">
        <f>ROUND(I137*H137,2)</f>
        <v>0</v>
      </c>
      <c r="BL137" s="17" t="s">
        <v>149</v>
      </c>
      <c r="BM137" s="247" t="s">
        <v>189</v>
      </c>
    </row>
    <row r="138" s="2" customFormat="1" ht="21.75" customHeight="1">
      <c r="A138" s="38"/>
      <c r="B138" s="39"/>
      <c r="C138" s="236" t="s">
        <v>170</v>
      </c>
      <c r="D138" s="236" t="s">
        <v>144</v>
      </c>
      <c r="E138" s="237" t="s">
        <v>450</v>
      </c>
      <c r="F138" s="238" t="s">
        <v>451</v>
      </c>
      <c r="G138" s="239" t="s">
        <v>436</v>
      </c>
      <c r="H138" s="240">
        <v>0.45400000000000001</v>
      </c>
      <c r="I138" s="241"/>
      <c r="J138" s="242">
        <f>ROUND(I138*H138,2)</f>
        <v>0</v>
      </c>
      <c r="K138" s="238" t="s">
        <v>148</v>
      </c>
      <c r="L138" s="44"/>
      <c r="M138" s="243" t="s">
        <v>1</v>
      </c>
      <c r="N138" s="244" t="s">
        <v>40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7" t="s">
        <v>149</v>
      </c>
      <c r="AT138" s="247" t="s">
        <v>144</v>
      </c>
      <c r="AU138" s="247" t="s">
        <v>83</v>
      </c>
      <c r="AY138" s="17" t="s">
        <v>141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7" t="s">
        <v>149</v>
      </c>
      <c r="BK138" s="248">
        <f>ROUND(I138*H138,2)</f>
        <v>0</v>
      </c>
      <c r="BL138" s="17" t="s">
        <v>149</v>
      </c>
      <c r="BM138" s="247" t="s">
        <v>197</v>
      </c>
    </row>
    <row r="139" s="2" customFormat="1" ht="21.75" customHeight="1">
      <c r="A139" s="38"/>
      <c r="B139" s="39"/>
      <c r="C139" s="236" t="s">
        <v>174</v>
      </c>
      <c r="D139" s="236" t="s">
        <v>144</v>
      </c>
      <c r="E139" s="237" t="s">
        <v>454</v>
      </c>
      <c r="F139" s="238" t="s">
        <v>455</v>
      </c>
      <c r="G139" s="239" t="s">
        <v>436</v>
      </c>
      <c r="H139" s="240">
        <v>6.3559999999999999</v>
      </c>
      <c r="I139" s="241"/>
      <c r="J139" s="242">
        <f>ROUND(I139*H139,2)</f>
        <v>0</v>
      </c>
      <c r="K139" s="238" t="s">
        <v>148</v>
      </c>
      <c r="L139" s="44"/>
      <c r="M139" s="243" t="s">
        <v>1</v>
      </c>
      <c r="N139" s="244" t="s">
        <v>40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7" t="s">
        <v>149</v>
      </c>
      <c r="AT139" s="247" t="s">
        <v>144</v>
      </c>
      <c r="AU139" s="247" t="s">
        <v>83</v>
      </c>
      <c r="AY139" s="17" t="s">
        <v>141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7" t="s">
        <v>149</v>
      </c>
      <c r="BK139" s="248">
        <f>ROUND(I139*H139,2)</f>
        <v>0</v>
      </c>
      <c r="BL139" s="17" t="s">
        <v>149</v>
      </c>
      <c r="BM139" s="247" t="s">
        <v>207</v>
      </c>
    </row>
    <row r="140" s="13" customFormat="1">
      <c r="A140" s="13"/>
      <c r="B140" s="259"/>
      <c r="C140" s="260"/>
      <c r="D140" s="261" t="s">
        <v>168</v>
      </c>
      <c r="E140" s="262" t="s">
        <v>1</v>
      </c>
      <c r="F140" s="263" t="s">
        <v>1387</v>
      </c>
      <c r="G140" s="260"/>
      <c r="H140" s="264">
        <v>6.3559999999999999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168</v>
      </c>
      <c r="AU140" s="270" t="s">
        <v>83</v>
      </c>
      <c r="AV140" s="13" t="s">
        <v>83</v>
      </c>
      <c r="AW140" s="13" t="s">
        <v>30</v>
      </c>
      <c r="AX140" s="13" t="s">
        <v>73</v>
      </c>
      <c r="AY140" s="270" t="s">
        <v>141</v>
      </c>
    </row>
    <row r="141" s="14" customFormat="1">
      <c r="A141" s="14"/>
      <c r="B141" s="271"/>
      <c r="C141" s="272"/>
      <c r="D141" s="261" t="s">
        <v>168</v>
      </c>
      <c r="E141" s="273" t="s">
        <v>1</v>
      </c>
      <c r="F141" s="274" t="s">
        <v>169</v>
      </c>
      <c r="G141" s="272"/>
      <c r="H141" s="275">
        <v>6.3559999999999999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168</v>
      </c>
      <c r="AU141" s="281" t="s">
        <v>83</v>
      </c>
      <c r="AV141" s="14" t="s">
        <v>149</v>
      </c>
      <c r="AW141" s="14" t="s">
        <v>30</v>
      </c>
      <c r="AX141" s="14" t="s">
        <v>81</v>
      </c>
      <c r="AY141" s="281" t="s">
        <v>141</v>
      </c>
    </row>
    <row r="142" s="2" customFormat="1" ht="21.75" customHeight="1">
      <c r="A142" s="38"/>
      <c r="B142" s="39"/>
      <c r="C142" s="236" t="s">
        <v>166</v>
      </c>
      <c r="D142" s="236" t="s">
        <v>144</v>
      </c>
      <c r="E142" s="237" t="s">
        <v>1388</v>
      </c>
      <c r="F142" s="238" t="s">
        <v>1389</v>
      </c>
      <c r="G142" s="239" t="s">
        <v>436</v>
      </c>
      <c r="H142" s="240">
        <v>0.45400000000000001</v>
      </c>
      <c r="I142" s="241"/>
      <c r="J142" s="242">
        <f>ROUND(I142*H142,2)</f>
        <v>0</v>
      </c>
      <c r="K142" s="238" t="s">
        <v>148</v>
      </c>
      <c r="L142" s="44"/>
      <c r="M142" s="243" t="s">
        <v>1</v>
      </c>
      <c r="N142" s="244" t="s">
        <v>40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7" t="s">
        <v>149</v>
      </c>
      <c r="AT142" s="247" t="s">
        <v>144</v>
      </c>
      <c r="AU142" s="247" t="s">
        <v>83</v>
      </c>
      <c r="AY142" s="17" t="s">
        <v>141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7" t="s">
        <v>149</v>
      </c>
      <c r="BK142" s="248">
        <f>ROUND(I142*H142,2)</f>
        <v>0</v>
      </c>
      <c r="BL142" s="17" t="s">
        <v>149</v>
      </c>
      <c r="BM142" s="247" t="s">
        <v>214</v>
      </c>
    </row>
    <row r="143" s="12" customFormat="1" ht="22.8" customHeight="1">
      <c r="A143" s="12"/>
      <c r="B143" s="220"/>
      <c r="C143" s="221"/>
      <c r="D143" s="222" t="s">
        <v>72</v>
      </c>
      <c r="E143" s="234" t="s">
        <v>481</v>
      </c>
      <c r="F143" s="234" t="s">
        <v>482</v>
      </c>
      <c r="G143" s="221"/>
      <c r="H143" s="221"/>
      <c r="I143" s="224"/>
      <c r="J143" s="235">
        <f>BK143</f>
        <v>0</v>
      </c>
      <c r="K143" s="221"/>
      <c r="L143" s="226"/>
      <c r="M143" s="227"/>
      <c r="N143" s="228"/>
      <c r="O143" s="228"/>
      <c r="P143" s="229">
        <f>P144</f>
        <v>0</v>
      </c>
      <c r="Q143" s="228"/>
      <c r="R143" s="229">
        <f>R144</f>
        <v>0</v>
      </c>
      <c r="S143" s="228"/>
      <c r="T143" s="230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1" t="s">
        <v>81</v>
      </c>
      <c r="AT143" s="232" t="s">
        <v>72</v>
      </c>
      <c r="AU143" s="232" t="s">
        <v>81</v>
      </c>
      <c r="AY143" s="231" t="s">
        <v>141</v>
      </c>
      <c r="BK143" s="233">
        <f>BK144</f>
        <v>0</v>
      </c>
    </row>
    <row r="144" s="2" customFormat="1" ht="16.5" customHeight="1">
      <c r="A144" s="38"/>
      <c r="B144" s="39"/>
      <c r="C144" s="236" t="s">
        <v>183</v>
      </c>
      <c r="D144" s="236" t="s">
        <v>144</v>
      </c>
      <c r="E144" s="237" t="s">
        <v>1390</v>
      </c>
      <c r="F144" s="238" t="s">
        <v>1391</v>
      </c>
      <c r="G144" s="239" t="s">
        <v>436</v>
      </c>
      <c r="H144" s="240">
        <v>0.91700000000000004</v>
      </c>
      <c r="I144" s="241"/>
      <c r="J144" s="242">
        <f>ROUND(I144*H144,2)</f>
        <v>0</v>
      </c>
      <c r="K144" s="238" t="s">
        <v>148</v>
      </c>
      <c r="L144" s="44"/>
      <c r="M144" s="243" t="s">
        <v>1</v>
      </c>
      <c r="N144" s="244" t="s">
        <v>40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7" t="s">
        <v>149</v>
      </c>
      <c r="AT144" s="247" t="s">
        <v>144</v>
      </c>
      <c r="AU144" s="247" t="s">
        <v>83</v>
      </c>
      <c r="AY144" s="17" t="s">
        <v>141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7" t="s">
        <v>149</v>
      </c>
      <c r="BK144" s="248">
        <f>ROUND(I144*H144,2)</f>
        <v>0</v>
      </c>
      <c r="BL144" s="17" t="s">
        <v>149</v>
      </c>
      <c r="BM144" s="247" t="s">
        <v>222</v>
      </c>
    </row>
    <row r="145" s="12" customFormat="1" ht="25.92" customHeight="1">
      <c r="A145" s="12"/>
      <c r="B145" s="220"/>
      <c r="C145" s="221"/>
      <c r="D145" s="222" t="s">
        <v>72</v>
      </c>
      <c r="E145" s="223" t="s">
        <v>487</v>
      </c>
      <c r="F145" s="223" t="s">
        <v>488</v>
      </c>
      <c r="G145" s="221"/>
      <c r="H145" s="221"/>
      <c r="I145" s="224"/>
      <c r="J145" s="225">
        <f>BK145</f>
        <v>0</v>
      </c>
      <c r="K145" s="221"/>
      <c r="L145" s="226"/>
      <c r="M145" s="227"/>
      <c r="N145" s="228"/>
      <c r="O145" s="228"/>
      <c r="P145" s="229">
        <f>P146+P178</f>
        <v>0</v>
      </c>
      <c r="Q145" s="228"/>
      <c r="R145" s="229">
        <f>R146+R178</f>
        <v>0.050899999999999994</v>
      </c>
      <c r="S145" s="228"/>
      <c r="T145" s="230">
        <f>T146+T178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1" t="s">
        <v>83</v>
      </c>
      <c r="AT145" s="232" t="s">
        <v>72</v>
      </c>
      <c r="AU145" s="232" t="s">
        <v>73</v>
      </c>
      <c r="AY145" s="231" t="s">
        <v>141</v>
      </c>
      <c r="BK145" s="233">
        <f>BK146+BK178</f>
        <v>0</v>
      </c>
    </row>
    <row r="146" s="12" customFormat="1" ht="22.8" customHeight="1">
      <c r="A146" s="12"/>
      <c r="B146" s="220"/>
      <c r="C146" s="221"/>
      <c r="D146" s="222" t="s">
        <v>72</v>
      </c>
      <c r="E146" s="234" t="s">
        <v>557</v>
      </c>
      <c r="F146" s="234" t="s">
        <v>558</v>
      </c>
      <c r="G146" s="221"/>
      <c r="H146" s="221"/>
      <c r="I146" s="224"/>
      <c r="J146" s="235">
        <f>BK146</f>
        <v>0</v>
      </c>
      <c r="K146" s="221"/>
      <c r="L146" s="226"/>
      <c r="M146" s="227"/>
      <c r="N146" s="228"/>
      <c r="O146" s="228"/>
      <c r="P146" s="229">
        <f>SUM(P147:P177)</f>
        <v>0</v>
      </c>
      <c r="Q146" s="228"/>
      <c r="R146" s="229">
        <f>SUM(R147:R177)</f>
        <v>0.050539999999999995</v>
      </c>
      <c r="S146" s="228"/>
      <c r="T146" s="230">
        <f>SUM(T147:T177)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1" t="s">
        <v>83</v>
      </c>
      <c r="AT146" s="232" t="s">
        <v>72</v>
      </c>
      <c r="AU146" s="232" t="s">
        <v>81</v>
      </c>
      <c r="AY146" s="231" t="s">
        <v>141</v>
      </c>
      <c r="BK146" s="233">
        <f>SUM(BK147:BK177)</f>
        <v>0</v>
      </c>
    </row>
    <row r="147" s="2" customFormat="1" ht="21.75" customHeight="1">
      <c r="A147" s="38"/>
      <c r="B147" s="39"/>
      <c r="C147" s="236" t="s">
        <v>189</v>
      </c>
      <c r="D147" s="236" t="s">
        <v>144</v>
      </c>
      <c r="E147" s="237" t="s">
        <v>1392</v>
      </c>
      <c r="F147" s="238" t="s">
        <v>1393</v>
      </c>
      <c r="G147" s="239" t="s">
        <v>177</v>
      </c>
      <c r="H147" s="240">
        <v>20</v>
      </c>
      <c r="I147" s="241"/>
      <c r="J147" s="242">
        <f>ROUND(I147*H147,2)</f>
        <v>0</v>
      </c>
      <c r="K147" s="238" t="s">
        <v>148</v>
      </c>
      <c r="L147" s="44"/>
      <c r="M147" s="243" t="s">
        <v>1</v>
      </c>
      <c r="N147" s="244" t="s">
        <v>40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7" t="s">
        <v>214</v>
      </c>
      <c r="AT147" s="247" t="s">
        <v>144</v>
      </c>
      <c r="AU147" s="247" t="s">
        <v>83</v>
      </c>
      <c r="AY147" s="17" t="s">
        <v>141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7" t="s">
        <v>149</v>
      </c>
      <c r="BK147" s="248">
        <f>ROUND(I147*H147,2)</f>
        <v>0</v>
      </c>
      <c r="BL147" s="17" t="s">
        <v>214</v>
      </c>
      <c r="BM147" s="247" t="s">
        <v>230</v>
      </c>
    </row>
    <row r="148" s="2" customFormat="1" ht="21.75" customHeight="1">
      <c r="A148" s="38"/>
      <c r="B148" s="39"/>
      <c r="C148" s="249" t="s">
        <v>193</v>
      </c>
      <c r="D148" s="249" t="s">
        <v>162</v>
      </c>
      <c r="E148" s="250" t="s">
        <v>1394</v>
      </c>
      <c r="F148" s="251" t="s">
        <v>1395</v>
      </c>
      <c r="G148" s="252" t="s">
        <v>177</v>
      </c>
      <c r="H148" s="253">
        <v>20</v>
      </c>
      <c r="I148" s="254"/>
      <c r="J148" s="255">
        <f>ROUND(I148*H148,2)</f>
        <v>0</v>
      </c>
      <c r="K148" s="251" t="s">
        <v>148</v>
      </c>
      <c r="L148" s="256"/>
      <c r="M148" s="257" t="s">
        <v>1</v>
      </c>
      <c r="N148" s="258" t="s">
        <v>40</v>
      </c>
      <c r="O148" s="92"/>
      <c r="P148" s="245">
        <f>O148*H148</f>
        <v>0</v>
      </c>
      <c r="Q148" s="245">
        <v>0.00031</v>
      </c>
      <c r="R148" s="245">
        <f>Q148*H148</f>
        <v>0.0061999999999999998</v>
      </c>
      <c r="S148" s="245">
        <v>0</v>
      </c>
      <c r="T148" s="24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7" t="s">
        <v>278</v>
      </c>
      <c r="AT148" s="247" t="s">
        <v>162</v>
      </c>
      <c r="AU148" s="247" t="s">
        <v>83</v>
      </c>
      <c r="AY148" s="17" t="s">
        <v>141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7" t="s">
        <v>149</v>
      </c>
      <c r="BK148" s="248">
        <f>ROUND(I148*H148,2)</f>
        <v>0</v>
      </c>
      <c r="BL148" s="17" t="s">
        <v>214</v>
      </c>
      <c r="BM148" s="247" t="s">
        <v>237</v>
      </c>
    </row>
    <row r="149" s="2" customFormat="1" ht="21.75" customHeight="1">
      <c r="A149" s="38"/>
      <c r="B149" s="39"/>
      <c r="C149" s="236" t="s">
        <v>197</v>
      </c>
      <c r="D149" s="236" t="s">
        <v>144</v>
      </c>
      <c r="E149" s="237" t="s">
        <v>1396</v>
      </c>
      <c r="F149" s="238" t="s">
        <v>1397</v>
      </c>
      <c r="G149" s="239" t="s">
        <v>177</v>
      </c>
      <c r="H149" s="240">
        <v>616</v>
      </c>
      <c r="I149" s="241"/>
      <c r="J149" s="242">
        <f>ROUND(I149*H149,2)</f>
        <v>0</v>
      </c>
      <c r="K149" s="238" t="s">
        <v>148</v>
      </c>
      <c r="L149" s="44"/>
      <c r="M149" s="243" t="s">
        <v>1</v>
      </c>
      <c r="N149" s="244" t="s">
        <v>40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7" t="s">
        <v>214</v>
      </c>
      <c r="AT149" s="247" t="s">
        <v>144</v>
      </c>
      <c r="AU149" s="247" t="s">
        <v>83</v>
      </c>
      <c r="AY149" s="17" t="s">
        <v>141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7" t="s">
        <v>149</v>
      </c>
      <c r="BK149" s="248">
        <f>ROUND(I149*H149,2)</f>
        <v>0</v>
      </c>
      <c r="BL149" s="17" t="s">
        <v>214</v>
      </c>
      <c r="BM149" s="247" t="s">
        <v>246</v>
      </c>
    </row>
    <row r="150" s="2" customFormat="1" ht="16.5" customHeight="1">
      <c r="A150" s="38"/>
      <c r="B150" s="39"/>
      <c r="C150" s="249" t="s">
        <v>201</v>
      </c>
      <c r="D150" s="249" t="s">
        <v>162</v>
      </c>
      <c r="E150" s="250" t="s">
        <v>1398</v>
      </c>
      <c r="F150" s="251" t="s">
        <v>1399</v>
      </c>
      <c r="G150" s="252" t="s">
        <v>177</v>
      </c>
      <c r="H150" s="253">
        <v>616</v>
      </c>
      <c r="I150" s="254"/>
      <c r="J150" s="255">
        <f>ROUND(I150*H150,2)</f>
        <v>0</v>
      </c>
      <c r="K150" s="251" t="s">
        <v>1</v>
      </c>
      <c r="L150" s="256"/>
      <c r="M150" s="257" t="s">
        <v>1</v>
      </c>
      <c r="N150" s="258" t="s">
        <v>40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7" t="s">
        <v>278</v>
      </c>
      <c r="AT150" s="247" t="s">
        <v>162</v>
      </c>
      <c r="AU150" s="247" t="s">
        <v>83</v>
      </c>
      <c r="AY150" s="17" t="s">
        <v>141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7" t="s">
        <v>149</v>
      </c>
      <c r="BK150" s="248">
        <f>ROUND(I150*H150,2)</f>
        <v>0</v>
      </c>
      <c r="BL150" s="17" t="s">
        <v>214</v>
      </c>
      <c r="BM150" s="247" t="s">
        <v>254</v>
      </c>
    </row>
    <row r="151" s="2" customFormat="1" ht="16.5" customHeight="1">
      <c r="A151" s="38"/>
      <c r="B151" s="39"/>
      <c r="C151" s="236" t="s">
        <v>207</v>
      </c>
      <c r="D151" s="236" t="s">
        <v>144</v>
      </c>
      <c r="E151" s="237" t="s">
        <v>1400</v>
      </c>
      <c r="F151" s="238" t="s">
        <v>1401</v>
      </c>
      <c r="G151" s="239" t="s">
        <v>165</v>
      </c>
      <c r="H151" s="240">
        <v>10</v>
      </c>
      <c r="I151" s="241"/>
      <c r="J151" s="242">
        <f>ROUND(I151*H151,2)</f>
        <v>0</v>
      </c>
      <c r="K151" s="238" t="s">
        <v>148</v>
      </c>
      <c r="L151" s="44"/>
      <c r="M151" s="243" t="s">
        <v>1</v>
      </c>
      <c r="N151" s="244" t="s">
        <v>40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7" t="s">
        <v>214</v>
      </c>
      <c r="AT151" s="247" t="s">
        <v>144</v>
      </c>
      <c r="AU151" s="247" t="s">
        <v>83</v>
      </c>
      <c r="AY151" s="17" t="s">
        <v>141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7" t="s">
        <v>149</v>
      </c>
      <c r="BK151" s="248">
        <f>ROUND(I151*H151,2)</f>
        <v>0</v>
      </c>
      <c r="BL151" s="17" t="s">
        <v>214</v>
      </c>
      <c r="BM151" s="247" t="s">
        <v>262</v>
      </c>
    </row>
    <row r="152" s="2" customFormat="1" ht="33" customHeight="1">
      <c r="A152" s="38"/>
      <c r="B152" s="39"/>
      <c r="C152" s="249" t="s">
        <v>8</v>
      </c>
      <c r="D152" s="249" t="s">
        <v>162</v>
      </c>
      <c r="E152" s="250" t="s">
        <v>1402</v>
      </c>
      <c r="F152" s="251" t="s">
        <v>1403</v>
      </c>
      <c r="G152" s="252" t="s">
        <v>165</v>
      </c>
      <c r="H152" s="253">
        <v>10</v>
      </c>
      <c r="I152" s="254"/>
      <c r="J152" s="255">
        <f>ROUND(I152*H152,2)</f>
        <v>0</v>
      </c>
      <c r="K152" s="251" t="s">
        <v>148</v>
      </c>
      <c r="L152" s="256"/>
      <c r="M152" s="257" t="s">
        <v>1</v>
      </c>
      <c r="N152" s="258" t="s">
        <v>40</v>
      </c>
      <c r="O152" s="92"/>
      <c r="P152" s="245">
        <f>O152*H152</f>
        <v>0</v>
      </c>
      <c r="Q152" s="245">
        <v>9.0000000000000006E-05</v>
      </c>
      <c r="R152" s="245">
        <f>Q152*H152</f>
        <v>0.00090000000000000008</v>
      </c>
      <c r="S152" s="245">
        <v>0</v>
      </c>
      <c r="T152" s="24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7" t="s">
        <v>278</v>
      </c>
      <c r="AT152" s="247" t="s">
        <v>162</v>
      </c>
      <c r="AU152" s="247" t="s">
        <v>83</v>
      </c>
      <c r="AY152" s="17" t="s">
        <v>141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7" t="s">
        <v>149</v>
      </c>
      <c r="BK152" s="248">
        <f>ROUND(I152*H152,2)</f>
        <v>0</v>
      </c>
      <c r="BL152" s="17" t="s">
        <v>214</v>
      </c>
      <c r="BM152" s="247" t="s">
        <v>270</v>
      </c>
    </row>
    <row r="153" s="2" customFormat="1" ht="21.75" customHeight="1">
      <c r="A153" s="38"/>
      <c r="B153" s="39"/>
      <c r="C153" s="236" t="s">
        <v>214</v>
      </c>
      <c r="D153" s="236" t="s">
        <v>144</v>
      </c>
      <c r="E153" s="237" t="s">
        <v>1404</v>
      </c>
      <c r="F153" s="238" t="s">
        <v>1405</v>
      </c>
      <c r="G153" s="239" t="s">
        <v>165</v>
      </c>
      <c r="H153" s="240">
        <v>10</v>
      </c>
      <c r="I153" s="241"/>
      <c r="J153" s="242">
        <f>ROUND(I153*H153,2)</f>
        <v>0</v>
      </c>
      <c r="K153" s="238" t="s">
        <v>148</v>
      </c>
      <c r="L153" s="44"/>
      <c r="M153" s="243" t="s">
        <v>1</v>
      </c>
      <c r="N153" s="244" t="s">
        <v>40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7" t="s">
        <v>214</v>
      </c>
      <c r="AT153" s="247" t="s">
        <v>144</v>
      </c>
      <c r="AU153" s="247" t="s">
        <v>83</v>
      </c>
      <c r="AY153" s="17" t="s">
        <v>141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7" t="s">
        <v>149</v>
      </c>
      <c r="BK153" s="248">
        <f>ROUND(I153*H153,2)</f>
        <v>0</v>
      </c>
      <c r="BL153" s="17" t="s">
        <v>214</v>
      </c>
      <c r="BM153" s="247" t="s">
        <v>278</v>
      </c>
    </row>
    <row r="154" s="2" customFormat="1" ht="21.75" customHeight="1">
      <c r="A154" s="38"/>
      <c r="B154" s="39"/>
      <c r="C154" s="236" t="s">
        <v>218</v>
      </c>
      <c r="D154" s="236" t="s">
        <v>144</v>
      </c>
      <c r="E154" s="237" t="s">
        <v>1406</v>
      </c>
      <c r="F154" s="238" t="s">
        <v>1407</v>
      </c>
      <c r="G154" s="239" t="s">
        <v>177</v>
      </c>
      <c r="H154" s="240">
        <v>50</v>
      </c>
      <c r="I154" s="241"/>
      <c r="J154" s="242">
        <f>ROUND(I154*H154,2)</f>
        <v>0</v>
      </c>
      <c r="K154" s="238" t="s">
        <v>148</v>
      </c>
      <c r="L154" s="44"/>
      <c r="M154" s="243" t="s">
        <v>1</v>
      </c>
      <c r="N154" s="244" t="s">
        <v>40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7" t="s">
        <v>214</v>
      </c>
      <c r="AT154" s="247" t="s">
        <v>144</v>
      </c>
      <c r="AU154" s="247" t="s">
        <v>83</v>
      </c>
      <c r="AY154" s="17" t="s">
        <v>141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7" t="s">
        <v>149</v>
      </c>
      <c r="BK154" s="248">
        <f>ROUND(I154*H154,2)</f>
        <v>0</v>
      </c>
      <c r="BL154" s="17" t="s">
        <v>214</v>
      </c>
      <c r="BM154" s="247" t="s">
        <v>288</v>
      </c>
    </row>
    <row r="155" s="2" customFormat="1" ht="16.5" customHeight="1">
      <c r="A155" s="38"/>
      <c r="B155" s="39"/>
      <c r="C155" s="249" t="s">
        <v>222</v>
      </c>
      <c r="D155" s="249" t="s">
        <v>162</v>
      </c>
      <c r="E155" s="250" t="s">
        <v>1408</v>
      </c>
      <c r="F155" s="251" t="s">
        <v>1409</v>
      </c>
      <c r="G155" s="252" t="s">
        <v>177</v>
      </c>
      <c r="H155" s="253">
        <v>60</v>
      </c>
      <c r="I155" s="254"/>
      <c r="J155" s="255">
        <f>ROUND(I155*H155,2)</f>
        <v>0</v>
      </c>
      <c r="K155" s="251" t="s">
        <v>1</v>
      </c>
      <c r="L155" s="256"/>
      <c r="M155" s="257" t="s">
        <v>1</v>
      </c>
      <c r="N155" s="258" t="s">
        <v>40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7" t="s">
        <v>278</v>
      </c>
      <c r="AT155" s="247" t="s">
        <v>162</v>
      </c>
      <c r="AU155" s="247" t="s">
        <v>83</v>
      </c>
      <c r="AY155" s="17" t="s">
        <v>141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7" t="s">
        <v>149</v>
      </c>
      <c r="BK155" s="248">
        <f>ROUND(I155*H155,2)</f>
        <v>0</v>
      </c>
      <c r="BL155" s="17" t="s">
        <v>214</v>
      </c>
      <c r="BM155" s="247" t="s">
        <v>297</v>
      </c>
    </row>
    <row r="156" s="2" customFormat="1">
      <c r="A156" s="38"/>
      <c r="B156" s="39"/>
      <c r="C156" s="40"/>
      <c r="D156" s="261" t="s">
        <v>205</v>
      </c>
      <c r="E156" s="40"/>
      <c r="F156" s="282" t="s">
        <v>1410</v>
      </c>
      <c r="G156" s="40"/>
      <c r="H156" s="40"/>
      <c r="I156" s="145"/>
      <c r="J156" s="40"/>
      <c r="K156" s="40"/>
      <c r="L156" s="44"/>
      <c r="M156" s="283"/>
      <c r="N156" s="284"/>
      <c r="O156" s="92"/>
      <c r="P156" s="92"/>
      <c r="Q156" s="92"/>
      <c r="R156" s="92"/>
      <c r="S156" s="92"/>
      <c r="T156" s="9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205</v>
      </c>
      <c r="AU156" s="17" t="s">
        <v>83</v>
      </c>
    </row>
    <row r="157" s="13" customFormat="1">
      <c r="A157" s="13"/>
      <c r="B157" s="259"/>
      <c r="C157" s="260"/>
      <c r="D157" s="261" t="s">
        <v>168</v>
      </c>
      <c r="E157" s="262" t="s">
        <v>1</v>
      </c>
      <c r="F157" s="263" t="s">
        <v>1411</v>
      </c>
      <c r="G157" s="260"/>
      <c r="H157" s="264">
        <v>60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168</v>
      </c>
      <c r="AU157" s="270" t="s">
        <v>83</v>
      </c>
      <c r="AV157" s="13" t="s">
        <v>83</v>
      </c>
      <c r="AW157" s="13" t="s">
        <v>30</v>
      </c>
      <c r="AX157" s="13" t="s">
        <v>73</v>
      </c>
      <c r="AY157" s="270" t="s">
        <v>141</v>
      </c>
    </row>
    <row r="158" s="14" customFormat="1">
      <c r="A158" s="14"/>
      <c r="B158" s="271"/>
      <c r="C158" s="272"/>
      <c r="D158" s="261" t="s">
        <v>168</v>
      </c>
      <c r="E158" s="273" t="s">
        <v>1</v>
      </c>
      <c r="F158" s="274" t="s">
        <v>169</v>
      </c>
      <c r="G158" s="272"/>
      <c r="H158" s="275">
        <v>60</v>
      </c>
      <c r="I158" s="276"/>
      <c r="J158" s="272"/>
      <c r="K158" s="272"/>
      <c r="L158" s="277"/>
      <c r="M158" s="278"/>
      <c r="N158" s="279"/>
      <c r="O158" s="279"/>
      <c r="P158" s="279"/>
      <c r="Q158" s="279"/>
      <c r="R158" s="279"/>
      <c r="S158" s="279"/>
      <c r="T158" s="28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1" t="s">
        <v>168</v>
      </c>
      <c r="AU158" s="281" t="s">
        <v>83</v>
      </c>
      <c r="AV158" s="14" t="s">
        <v>149</v>
      </c>
      <c r="AW158" s="14" t="s">
        <v>30</v>
      </c>
      <c r="AX158" s="14" t="s">
        <v>81</v>
      </c>
      <c r="AY158" s="281" t="s">
        <v>141</v>
      </c>
    </row>
    <row r="159" s="2" customFormat="1" ht="21.75" customHeight="1">
      <c r="A159" s="38"/>
      <c r="B159" s="39"/>
      <c r="C159" s="236" t="s">
        <v>226</v>
      </c>
      <c r="D159" s="236" t="s">
        <v>144</v>
      </c>
      <c r="E159" s="237" t="s">
        <v>1412</v>
      </c>
      <c r="F159" s="238" t="s">
        <v>1413</v>
      </c>
      <c r="G159" s="239" t="s">
        <v>177</v>
      </c>
      <c r="H159" s="240">
        <v>290</v>
      </c>
      <c r="I159" s="241"/>
      <c r="J159" s="242">
        <f>ROUND(I159*H159,2)</f>
        <v>0</v>
      </c>
      <c r="K159" s="238" t="s">
        <v>148</v>
      </c>
      <c r="L159" s="44"/>
      <c r="M159" s="243" t="s">
        <v>1</v>
      </c>
      <c r="N159" s="244" t="s">
        <v>40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7" t="s">
        <v>214</v>
      </c>
      <c r="AT159" s="247" t="s">
        <v>144</v>
      </c>
      <c r="AU159" s="247" t="s">
        <v>83</v>
      </c>
      <c r="AY159" s="17" t="s">
        <v>141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7" t="s">
        <v>149</v>
      </c>
      <c r="BK159" s="248">
        <f>ROUND(I159*H159,2)</f>
        <v>0</v>
      </c>
      <c r="BL159" s="17" t="s">
        <v>214</v>
      </c>
      <c r="BM159" s="247" t="s">
        <v>305</v>
      </c>
    </row>
    <row r="160" s="2" customFormat="1" ht="16.5" customHeight="1">
      <c r="A160" s="38"/>
      <c r="B160" s="39"/>
      <c r="C160" s="249" t="s">
        <v>230</v>
      </c>
      <c r="D160" s="249" t="s">
        <v>162</v>
      </c>
      <c r="E160" s="250" t="s">
        <v>1414</v>
      </c>
      <c r="F160" s="251" t="s">
        <v>1415</v>
      </c>
      <c r="G160" s="252" t="s">
        <v>177</v>
      </c>
      <c r="H160" s="253">
        <v>348</v>
      </c>
      <c r="I160" s="254"/>
      <c r="J160" s="255">
        <f>ROUND(I160*H160,2)</f>
        <v>0</v>
      </c>
      <c r="K160" s="251" t="s">
        <v>148</v>
      </c>
      <c r="L160" s="256"/>
      <c r="M160" s="257" t="s">
        <v>1</v>
      </c>
      <c r="N160" s="258" t="s">
        <v>40</v>
      </c>
      <c r="O160" s="92"/>
      <c r="P160" s="245">
        <f>O160*H160</f>
        <v>0</v>
      </c>
      <c r="Q160" s="245">
        <v>0.00012</v>
      </c>
      <c r="R160" s="245">
        <f>Q160*H160</f>
        <v>0.041759999999999999</v>
      </c>
      <c r="S160" s="245">
        <v>0</v>
      </c>
      <c r="T160" s="24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7" t="s">
        <v>278</v>
      </c>
      <c r="AT160" s="247" t="s">
        <v>162</v>
      </c>
      <c r="AU160" s="247" t="s">
        <v>83</v>
      </c>
      <c r="AY160" s="17" t="s">
        <v>141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7" t="s">
        <v>149</v>
      </c>
      <c r="BK160" s="248">
        <f>ROUND(I160*H160,2)</f>
        <v>0</v>
      </c>
      <c r="BL160" s="17" t="s">
        <v>214</v>
      </c>
      <c r="BM160" s="247" t="s">
        <v>313</v>
      </c>
    </row>
    <row r="161" s="13" customFormat="1">
      <c r="A161" s="13"/>
      <c r="B161" s="259"/>
      <c r="C161" s="260"/>
      <c r="D161" s="261" t="s">
        <v>168</v>
      </c>
      <c r="E161" s="262" t="s">
        <v>1</v>
      </c>
      <c r="F161" s="263" t="s">
        <v>1416</v>
      </c>
      <c r="G161" s="260"/>
      <c r="H161" s="264">
        <v>348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168</v>
      </c>
      <c r="AU161" s="270" t="s">
        <v>83</v>
      </c>
      <c r="AV161" s="13" t="s">
        <v>83</v>
      </c>
      <c r="AW161" s="13" t="s">
        <v>30</v>
      </c>
      <c r="AX161" s="13" t="s">
        <v>73</v>
      </c>
      <c r="AY161" s="270" t="s">
        <v>141</v>
      </c>
    </row>
    <row r="162" s="14" customFormat="1">
      <c r="A162" s="14"/>
      <c r="B162" s="271"/>
      <c r="C162" s="272"/>
      <c r="D162" s="261" t="s">
        <v>168</v>
      </c>
      <c r="E162" s="273" t="s">
        <v>1</v>
      </c>
      <c r="F162" s="274" t="s">
        <v>169</v>
      </c>
      <c r="G162" s="272"/>
      <c r="H162" s="275">
        <v>348</v>
      </c>
      <c r="I162" s="276"/>
      <c r="J162" s="272"/>
      <c r="K162" s="272"/>
      <c r="L162" s="277"/>
      <c r="M162" s="278"/>
      <c r="N162" s="279"/>
      <c r="O162" s="279"/>
      <c r="P162" s="279"/>
      <c r="Q162" s="279"/>
      <c r="R162" s="279"/>
      <c r="S162" s="279"/>
      <c r="T162" s="28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1" t="s">
        <v>168</v>
      </c>
      <c r="AU162" s="281" t="s">
        <v>83</v>
      </c>
      <c r="AV162" s="14" t="s">
        <v>149</v>
      </c>
      <c r="AW162" s="14" t="s">
        <v>30</v>
      </c>
      <c r="AX162" s="14" t="s">
        <v>81</v>
      </c>
      <c r="AY162" s="281" t="s">
        <v>141</v>
      </c>
    </row>
    <row r="163" s="2" customFormat="1" ht="21.75" customHeight="1">
      <c r="A163" s="38"/>
      <c r="B163" s="39"/>
      <c r="C163" s="236" t="s">
        <v>7</v>
      </c>
      <c r="D163" s="236" t="s">
        <v>144</v>
      </c>
      <c r="E163" s="237" t="s">
        <v>1417</v>
      </c>
      <c r="F163" s="238" t="s">
        <v>1418</v>
      </c>
      <c r="G163" s="239" t="s">
        <v>177</v>
      </c>
      <c r="H163" s="240">
        <v>4</v>
      </c>
      <c r="I163" s="241"/>
      <c r="J163" s="242">
        <f>ROUND(I163*H163,2)</f>
        <v>0</v>
      </c>
      <c r="K163" s="238" t="s">
        <v>148</v>
      </c>
      <c r="L163" s="44"/>
      <c r="M163" s="243" t="s">
        <v>1</v>
      </c>
      <c r="N163" s="244" t="s">
        <v>40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7" t="s">
        <v>214</v>
      </c>
      <c r="AT163" s="247" t="s">
        <v>144</v>
      </c>
      <c r="AU163" s="247" t="s">
        <v>83</v>
      </c>
      <c r="AY163" s="17" t="s">
        <v>141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7" t="s">
        <v>149</v>
      </c>
      <c r="BK163" s="248">
        <f>ROUND(I163*H163,2)</f>
        <v>0</v>
      </c>
      <c r="BL163" s="17" t="s">
        <v>214</v>
      </c>
      <c r="BM163" s="247" t="s">
        <v>321</v>
      </c>
    </row>
    <row r="164" s="2" customFormat="1" ht="16.5" customHeight="1">
      <c r="A164" s="38"/>
      <c r="B164" s="39"/>
      <c r="C164" s="249" t="s">
        <v>237</v>
      </c>
      <c r="D164" s="249" t="s">
        <v>162</v>
      </c>
      <c r="E164" s="250" t="s">
        <v>1419</v>
      </c>
      <c r="F164" s="251" t="s">
        <v>1420</v>
      </c>
      <c r="G164" s="252" t="s">
        <v>177</v>
      </c>
      <c r="H164" s="253">
        <v>4.7999999999999998</v>
      </c>
      <c r="I164" s="254"/>
      <c r="J164" s="255">
        <f>ROUND(I164*H164,2)</f>
        <v>0</v>
      </c>
      <c r="K164" s="251" t="s">
        <v>148</v>
      </c>
      <c r="L164" s="256"/>
      <c r="M164" s="257" t="s">
        <v>1</v>
      </c>
      <c r="N164" s="258" t="s">
        <v>40</v>
      </c>
      <c r="O164" s="92"/>
      <c r="P164" s="245">
        <f>O164*H164</f>
        <v>0</v>
      </c>
      <c r="Q164" s="245">
        <v>0.00035</v>
      </c>
      <c r="R164" s="245">
        <f>Q164*H164</f>
        <v>0.0016799999999999999</v>
      </c>
      <c r="S164" s="245">
        <v>0</v>
      </c>
      <c r="T164" s="24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7" t="s">
        <v>278</v>
      </c>
      <c r="AT164" s="247" t="s">
        <v>162</v>
      </c>
      <c r="AU164" s="247" t="s">
        <v>83</v>
      </c>
      <c r="AY164" s="17" t="s">
        <v>141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7" t="s">
        <v>149</v>
      </c>
      <c r="BK164" s="248">
        <f>ROUND(I164*H164,2)</f>
        <v>0</v>
      </c>
      <c r="BL164" s="17" t="s">
        <v>214</v>
      </c>
      <c r="BM164" s="247" t="s">
        <v>329</v>
      </c>
    </row>
    <row r="165" s="13" customFormat="1">
      <c r="A165" s="13"/>
      <c r="B165" s="259"/>
      <c r="C165" s="260"/>
      <c r="D165" s="261" t="s">
        <v>168</v>
      </c>
      <c r="E165" s="262" t="s">
        <v>1</v>
      </c>
      <c r="F165" s="263" t="s">
        <v>1421</v>
      </c>
      <c r="G165" s="260"/>
      <c r="H165" s="264">
        <v>4.7999999999999998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168</v>
      </c>
      <c r="AU165" s="270" t="s">
        <v>83</v>
      </c>
      <c r="AV165" s="13" t="s">
        <v>83</v>
      </c>
      <c r="AW165" s="13" t="s">
        <v>30</v>
      </c>
      <c r="AX165" s="13" t="s">
        <v>73</v>
      </c>
      <c r="AY165" s="270" t="s">
        <v>141</v>
      </c>
    </row>
    <row r="166" s="14" customFormat="1">
      <c r="A166" s="14"/>
      <c r="B166" s="271"/>
      <c r="C166" s="272"/>
      <c r="D166" s="261" t="s">
        <v>168</v>
      </c>
      <c r="E166" s="273" t="s">
        <v>1</v>
      </c>
      <c r="F166" s="274" t="s">
        <v>169</v>
      </c>
      <c r="G166" s="272"/>
      <c r="H166" s="275">
        <v>4.7999999999999998</v>
      </c>
      <c r="I166" s="276"/>
      <c r="J166" s="272"/>
      <c r="K166" s="272"/>
      <c r="L166" s="277"/>
      <c r="M166" s="278"/>
      <c r="N166" s="279"/>
      <c r="O166" s="279"/>
      <c r="P166" s="279"/>
      <c r="Q166" s="279"/>
      <c r="R166" s="279"/>
      <c r="S166" s="279"/>
      <c r="T166" s="28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1" t="s">
        <v>168</v>
      </c>
      <c r="AU166" s="281" t="s">
        <v>83</v>
      </c>
      <c r="AV166" s="14" t="s">
        <v>149</v>
      </c>
      <c r="AW166" s="14" t="s">
        <v>30</v>
      </c>
      <c r="AX166" s="14" t="s">
        <v>81</v>
      </c>
      <c r="AY166" s="281" t="s">
        <v>141</v>
      </c>
    </row>
    <row r="167" s="2" customFormat="1" ht="21.75" customHeight="1">
      <c r="A167" s="38"/>
      <c r="B167" s="39"/>
      <c r="C167" s="236" t="s">
        <v>242</v>
      </c>
      <c r="D167" s="236" t="s">
        <v>144</v>
      </c>
      <c r="E167" s="237" t="s">
        <v>1422</v>
      </c>
      <c r="F167" s="238" t="s">
        <v>1423</v>
      </c>
      <c r="G167" s="239" t="s">
        <v>165</v>
      </c>
      <c r="H167" s="240">
        <v>1</v>
      </c>
      <c r="I167" s="241"/>
      <c r="J167" s="242">
        <f>ROUND(I167*H167,2)</f>
        <v>0</v>
      </c>
      <c r="K167" s="238" t="s">
        <v>148</v>
      </c>
      <c r="L167" s="44"/>
      <c r="M167" s="243" t="s">
        <v>1</v>
      </c>
      <c r="N167" s="244" t="s">
        <v>40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7" t="s">
        <v>214</v>
      </c>
      <c r="AT167" s="247" t="s">
        <v>144</v>
      </c>
      <c r="AU167" s="247" t="s">
        <v>83</v>
      </c>
      <c r="AY167" s="17" t="s">
        <v>141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7" t="s">
        <v>149</v>
      </c>
      <c r="BK167" s="248">
        <f>ROUND(I167*H167,2)</f>
        <v>0</v>
      </c>
      <c r="BL167" s="17" t="s">
        <v>214</v>
      </c>
      <c r="BM167" s="247" t="s">
        <v>337</v>
      </c>
    </row>
    <row r="168" s="2" customFormat="1" ht="21.75" customHeight="1">
      <c r="A168" s="38"/>
      <c r="B168" s="39"/>
      <c r="C168" s="249" t="s">
        <v>246</v>
      </c>
      <c r="D168" s="249" t="s">
        <v>162</v>
      </c>
      <c r="E168" s="250" t="s">
        <v>1424</v>
      </c>
      <c r="F168" s="251" t="s">
        <v>1425</v>
      </c>
      <c r="G168" s="252" t="s">
        <v>165</v>
      </c>
      <c r="H168" s="253">
        <v>1</v>
      </c>
      <c r="I168" s="254"/>
      <c r="J168" s="255">
        <f>ROUND(I168*H168,2)</f>
        <v>0</v>
      </c>
      <c r="K168" s="251" t="s">
        <v>1</v>
      </c>
      <c r="L168" s="256"/>
      <c r="M168" s="257" t="s">
        <v>1</v>
      </c>
      <c r="N168" s="258" t="s">
        <v>40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7" t="s">
        <v>278</v>
      </c>
      <c r="AT168" s="247" t="s">
        <v>162</v>
      </c>
      <c r="AU168" s="247" t="s">
        <v>83</v>
      </c>
      <c r="AY168" s="17" t="s">
        <v>141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7" t="s">
        <v>149</v>
      </c>
      <c r="BK168" s="248">
        <f>ROUND(I168*H168,2)</f>
        <v>0</v>
      </c>
      <c r="BL168" s="17" t="s">
        <v>214</v>
      </c>
      <c r="BM168" s="247" t="s">
        <v>345</v>
      </c>
    </row>
    <row r="169" s="2" customFormat="1" ht="21.75" customHeight="1">
      <c r="A169" s="38"/>
      <c r="B169" s="39"/>
      <c r="C169" s="236" t="s">
        <v>250</v>
      </c>
      <c r="D169" s="236" t="s">
        <v>144</v>
      </c>
      <c r="E169" s="237" t="s">
        <v>1426</v>
      </c>
      <c r="F169" s="238" t="s">
        <v>1427</v>
      </c>
      <c r="G169" s="239" t="s">
        <v>165</v>
      </c>
      <c r="H169" s="240">
        <v>20</v>
      </c>
      <c r="I169" s="241"/>
      <c r="J169" s="242">
        <f>ROUND(I169*H169,2)</f>
        <v>0</v>
      </c>
      <c r="K169" s="238" t="s">
        <v>148</v>
      </c>
      <c r="L169" s="44"/>
      <c r="M169" s="243" t="s">
        <v>1</v>
      </c>
      <c r="N169" s="244" t="s">
        <v>40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7" t="s">
        <v>214</v>
      </c>
      <c r="AT169" s="247" t="s">
        <v>144</v>
      </c>
      <c r="AU169" s="247" t="s">
        <v>83</v>
      </c>
      <c r="AY169" s="17" t="s">
        <v>141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7" t="s">
        <v>149</v>
      </c>
      <c r="BK169" s="248">
        <f>ROUND(I169*H169,2)</f>
        <v>0</v>
      </c>
      <c r="BL169" s="17" t="s">
        <v>214</v>
      </c>
      <c r="BM169" s="247" t="s">
        <v>353</v>
      </c>
    </row>
    <row r="170" s="2" customFormat="1" ht="16.5" customHeight="1">
      <c r="A170" s="38"/>
      <c r="B170" s="39"/>
      <c r="C170" s="249" t="s">
        <v>254</v>
      </c>
      <c r="D170" s="249" t="s">
        <v>162</v>
      </c>
      <c r="E170" s="250" t="s">
        <v>1428</v>
      </c>
      <c r="F170" s="251" t="s">
        <v>1429</v>
      </c>
      <c r="G170" s="252" t="s">
        <v>165</v>
      </c>
      <c r="H170" s="253">
        <v>20</v>
      </c>
      <c r="I170" s="254"/>
      <c r="J170" s="255">
        <f>ROUND(I170*H170,2)</f>
        <v>0</v>
      </c>
      <c r="K170" s="251" t="s">
        <v>1</v>
      </c>
      <c r="L170" s="256"/>
      <c r="M170" s="257" t="s">
        <v>1</v>
      </c>
      <c r="N170" s="258" t="s">
        <v>40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7" t="s">
        <v>278</v>
      </c>
      <c r="AT170" s="247" t="s">
        <v>162</v>
      </c>
      <c r="AU170" s="247" t="s">
        <v>83</v>
      </c>
      <c r="AY170" s="17" t="s">
        <v>141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7" t="s">
        <v>149</v>
      </c>
      <c r="BK170" s="248">
        <f>ROUND(I170*H170,2)</f>
        <v>0</v>
      </c>
      <c r="BL170" s="17" t="s">
        <v>214</v>
      </c>
      <c r="BM170" s="247" t="s">
        <v>361</v>
      </c>
    </row>
    <row r="171" s="2" customFormat="1" ht="16.5" customHeight="1">
      <c r="A171" s="38"/>
      <c r="B171" s="39"/>
      <c r="C171" s="236" t="s">
        <v>258</v>
      </c>
      <c r="D171" s="236" t="s">
        <v>144</v>
      </c>
      <c r="E171" s="237" t="s">
        <v>1430</v>
      </c>
      <c r="F171" s="238" t="s">
        <v>1431</v>
      </c>
      <c r="G171" s="239" t="s">
        <v>165</v>
      </c>
      <c r="H171" s="240">
        <v>2</v>
      </c>
      <c r="I171" s="241"/>
      <c r="J171" s="242">
        <f>ROUND(I171*H171,2)</f>
        <v>0</v>
      </c>
      <c r="K171" s="238" t="s">
        <v>148</v>
      </c>
      <c r="L171" s="44"/>
      <c r="M171" s="243" t="s">
        <v>1</v>
      </c>
      <c r="N171" s="244" t="s">
        <v>40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7" t="s">
        <v>214</v>
      </c>
      <c r="AT171" s="247" t="s">
        <v>144</v>
      </c>
      <c r="AU171" s="247" t="s">
        <v>83</v>
      </c>
      <c r="AY171" s="17" t="s">
        <v>141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7" t="s">
        <v>149</v>
      </c>
      <c r="BK171" s="248">
        <f>ROUND(I171*H171,2)</f>
        <v>0</v>
      </c>
      <c r="BL171" s="17" t="s">
        <v>214</v>
      </c>
      <c r="BM171" s="247" t="s">
        <v>369</v>
      </c>
    </row>
    <row r="172" s="2" customFormat="1" ht="21.75" customHeight="1">
      <c r="A172" s="38"/>
      <c r="B172" s="39"/>
      <c r="C172" s="249" t="s">
        <v>262</v>
      </c>
      <c r="D172" s="249" t="s">
        <v>162</v>
      </c>
      <c r="E172" s="250" t="s">
        <v>1432</v>
      </c>
      <c r="F172" s="251" t="s">
        <v>1433</v>
      </c>
      <c r="G172" s="252" t="s">
        <v>165</v>
      </c>
      <c r="H172" s="253">
        <v>2</v>
      </c>
      <c r="I172" s="254"/>
      <c r="J172" s="255">
        <f>ROUND(I172*H172,2)</f>
        <v>0</v>
      </c>
      <c r="K172" s="251" t="s">
        <v>148</v>
      </c>
      <c r="L172" s="256"/>
      <c r="M172" s="257" t="s">
        <v>1</v>
      </c>
      <c r="N172" s="258" t="s">
        <v>40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7" t="s">
        <v>278</v>
      </c>
      <c r="AT172" s="247" t="s">
        <v>162</v>
      </c>
      <c r="AU172" s="247" t="s">
        <v>83</v>
      </c>
      <c r="AY172" s="17" t="s">
        <v>141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7" t="s">
        <v>149</v>
      </c>
      <c r="BK172" s="248">
        <f>ROUND(I172*H172,2)</f>
        <v>0</v>
      </c>
      <c r="BL172" s="17" t="s">
        <v>214</v>
      </c>
      <c r="BM172" s="247" t="s">
        <v>377</v>
      </c>
    </row>
    <row r="173" s="2" customFormat="1" ht="21.75" customHeight="1">
      <c r="A173" s="38"/>
      <c r="B173" s="39"/>
      <c r="C173" s="236" t="s">
        <v>266</v>
      </c>
      <c r="D173" s="236" t="s">
        <v>144</v>
      </c>
      <c r="E173" s="237" t="s">
        <v>1434</v>
      </c>
      <c r="F173" s="238" t="s">
        <v>1435</v>
      </c>
      <c r="G173" s="239" t="s">
        <v>165</v>
      </c>
      <c r="H173" s="240">
        <v>1</v>
      </c>
      <c r="I173" s="241"/>
      <c r="J173" s="242">
        <f>ROUND(I173*H173,2)</f>
        <v>0</v>
      </c>
      <c r="K173" s="238" t="s">
        <v>148</v>
      </c>
      <c r="L173" s="44"/>
      <c r="M173" s="243" t="s">
        <v>1</v>
      </c>
      <c r="N173" s="244" t="s">
        <v>40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7" t="s">
        <v>214</v>
      </c>
      <c r="AT173" s="247" t="s">
        <v>144</v>
      </c>
      <c r="AU173" s="247" t="s">
        <v>83</v>
      </c>
      <c r="AY173" s="17" t="s">
        <v>141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7" t="s">
        <v>149</v>
      </c>
      <c r="BK173" s="248">
        <f>ROUND(I173*H173,2)</f>
        <v>0</v>
      </c>
      <c r="BL173" s="17" t="s">
        <v>214</v>
      </c>
      <c r="BM173" s="247" t="s">
        <v>385</v>
      </c>
    </row>
    <row r="174" s="2" customFormat="1" ht="21.75" customHeight="1">
      <c r="A174" s="38"/>
      <c r="B174" s="39"/>
      <c r="C174" s="236" t="s">
        <v>270</v>
      </c>
      <c r="D174" s="236" t="s">
        <v>144</v>
      </c>
      <c r="E174" s="237" t="s">
        <v>1436</v>
      </c>
      <c r="F174" s="238" t="s">
        <v>1437</v>
      </c>
      <c r="G174" s="239" t="s">
        <v>436</v>
      </c>
      <c r="H174" s="240">
        <v>0.218</v>
      </c>
      <c r="I174" s="241"/>
      <c r="J174" s="242">
        <f>ROUND(I174*H174,2)</f>
        <v>0</v>
      </c>
      <c r="K174" s="238" t="s">
        <v>148</v>
      </c>
      <c r="L174" s="44"/>
      <c r="M174" s="243" t="s">
        <v>1</v>
      </c>
      <c r="N174" s="244" t="s">
        <v>40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7" t="s">
        <v>214</v>
      </c>
      <c r="AT174" s="247" t="s">
        <v>144</v>
      </c>
      <c r="AU174" s="247" t="s">
        <v>83</v>
      </c>
      <c r="AY174" s="17" t="s">
        <v>141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7" t="s">
        <v>149</v>
      </c>
      <c r="BK174" s="248">
        <f>ROUND(I174*H174,2)</f>
        <v>0</v>
      </c>
      <c r="BL174" s="17" t="s">
        <v>214</v>
      </c>
      <c r="BM174" s="247" t="s">
        <v>393</v>
      </c>
    </row>
    <row r="175" s="2" customFormat="1" ht="16.5" customHeight="1">
      <c r="A175" s="38"/>
      <c r="B175" s="39"/>
      <c r="C175" s="236" t="s">
        <v>274</v>
      </c>
      <c r="D175" s="236" t="s">
        <v>144</v>
      </c>
      <c r="E175" s="237" t="s">
        <v>1317</v>
      </c>
      <c r="F175" s="238" t="s">
        <v>1318</v>
      </c>
      <c r="G175" s="239" t="s">
        <v>1266</v>
      </c>
      <c r="H175" s="240">
        <v>6</v>
      </c>
      <c r="I175" s="241"/>
      <c r="J175" s="242">
        <f>ROUND(I175*H175,2)</f>
        <v>0</v>
      </c>
      <c r="K175" s="238" t="s">
        <v>148</v>
      </c>
      <c r="L175" s="44"/>
      <c r="M175" s="243" t="s">
        <v>1</v>
      </c>
      <c r="N175" s="244" t="s">
        <v>40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7" t="s">
        <v>214</v>
      </c>
      <c r="AT175" s="247" t="s">
        <v>144</v>
      </c>
      <c r="AU175" s="247" t="s">
        <v>83</v>
      </c>
      <c r="AY175" s="17" t="s">
        <v>141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7" t="s">
        <v>149</v>
      </c>
      <c r="BK175" s="248">
        <f>ROUND(I175*H175,2)</f>
        <v>0</v>
      </c>
      <c r="BL175" s="17" t="s">
        <v>214</v>
      </c>
      <c r="BM175" s="247" t="s">
        <v>401</v>
      </c>
    </row>
    <row r="176" s="2" customFormat="1">
      <c r="A176" s="38"/>
      <c r="B176" s="39"/>
      <c r="C176" s="40"/>
      <c r="D176" s="261" t="s">
        <v>205</v>
      </c>
      <c r="E176" s="40"/>
      <c r="F176" s="282" t="s">
        <v>1438</v>
      </c>
      <c r="G176" s="40"/>
      <c r="H176" s="40"/>
      <c r="I176" s="145"/>
      <c r="J176" s="40"/>
      <c r="K176" s="40"/>
      <c r="L176" s="44"/>
      <c r="M176" s="283"/>
      <c r="N176" s="284"/>
      <c r="O176" s="92"/>
      <c r="P176" s="92"/>
      <c r="Q176" s="92"/>
      <c r="R176" s="92"/>
      <c r="S176" s="92"/>
      <c r="T176" s="9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205</v>
      </c>
      <c r="AU176" s="17" t="s">
        <v>83</v>
      </c>
    </row>
    <row r="177" s="2" customFormat="1" ht="16.5" customHeight="1">
      <c r="A177" s="38"/>
      <c r="B177" s="39"/>
      <c r="C177" s="249" t="s">
        <v>278</v>
      </c>
      <c r="D177" s="249" t="s">
        <v>162</v>
      </c>
      <c r="E177" s="250" t="s">
        <v>1439</v>
      </c>
      <c r="F177" s="251" t="s">
        <v>1440</v>
      </c>
      <c r="G177" s="252" t="s">
        <v>1441</v>
      </c>
      <c r="H177" s="253">
        <v>1</v>
      </c>
      <c r="I177" s="254"/>
      <c r="J177" s="255">
        <f>ROUND(I177*H177,2)</f>
        <v>0</v>
      </c>
      <c r="K177" s="251" t="s">
        <v>1</v>
      </c>
      <c r="L177" s="256"/>
      <c r="M177" s="257" t="s">
        <v>1</v>
      </c>
      <c r="N177" s="258" t="s">
        <v>40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7" t="s">
        <v>278</v>
      </c>
      <c r="AT177" s="247" t="s">
        <v>162</v>
      </c>
      <c r="AU177" s="247" t="s">
        <v>83</v>
      </c>
      <c r="AY177" s="17" t="s">
        <v>141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7" t="s">
        <v>149</v>
      </c>
      <c r="BK177" s="248">
        <f>ROUND(I177*H177,2)</f>
        <v>0</v>
      </c>
      <c r="BL177" s="17" t="s">
        <v>214</v>
      </c>
      <c r="BM177" s="247" t="s">
        <v>409</v>
      </c>
    </row>
    <row r="178" s="12" customFormat="1" ht="22.8" customHeight="1">
      <c r="A178" s="12"/>
      <c r="B178" s="220"/>
      <c r="C178" s="221"/>
      <c r="D178" s="222" t="s">
        <v>72</v>
      </c>
      <c r="E178" s="234" t="s">
        <v>1442</v>
      </c>
      <c r="F178" s="234" t="s">
        <v>1443</v>
      </c>
      <c r="G178" s="221"/>
      <c r="H178" s="221"/>
      <c r="I178" s="224"/>
      <c r="J178" s="235">
        <f>BK178</f>
        <v>0</v>
      </c>
      <c r="K178" s="221"/>
      <c r="L178" s="226"/>
      <c r="M178" s="227"/>
      <c r="N178" s="228"/>
      <c r="O178" s="228"/>
      <c r="P178" s="229">
        <f>SUM(P179:P184)</f>
        <v>0</v>
      </c>
      <c r="Q178" s="228"/>
      <c r="R178" s="229">
        <f>SUM(R179:R184)</f>
        <v>0.00036000000000000002</v>
      </c>
      <c r="S178" s="228"/>
      <c r="T178" s="230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1" t="s">
        <v>83</v>
      </c>
      <c r="AT178" s="232" t="s">
        <v>72</v>
      </c>
      <c r="AU178" s="232" t="s">
        <v>81</v>
      </c>
      <c r="AY178" s="231" t="s">
        <v>141</v>
      </c>
      <c r="BK178" s="233">
        <f>SUM(BK179:BK184)</f>
        <v>0</v>
      </c>
    </row>
    <row r="179" s="2" customFormat="1" ht="16.5" customHeight="1">
      <c r="A179" s="38"/>
      <c r="B179" s="39"/>
      <c r="C179" s="236" t="s">
        <v>283</v>
      </c>
      <c r="D179" s="236" t="s">
        <v>144</v>
      </c>
      <c r="E179" s="237" t="s">
        <v>1444</v>
      </c>
      <c r="F179" s="238" t="s">
        <v>1445</v>
      </c>
      <c r="G179" s="239" t="s">
        <v>177</v>
      </c>
      <c r="H179" s="240">
        <v>600</v>
      </c>
      <c r="I179" s="241"/>
      <c r="J179" s="242">
        <f>ROUND(I179*H179,2)</f>
        <v>0</v>
      </c>
      <c r="K179" s="238" t="s">
        <v>148</v>
      </c>
      <c r="L179" s="44"/>
      <c r="M179" s="243" t="s">
        <v>1</v>
      </c>
      <c r="N179" s="244" t="s">
        <v>40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7" t="s">
        <v>214</v>
      </c>
      <c r="AT179" s="247" t="s">
        <v>144</v>
      </c>
      <c r="AU179" s="247" t="s">
        <v>83</v>
      </c>
      <c r="AY179" s="17" t="s">
        <v>141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7" t="s">
        <v>149</v>
      </c>
      <c r="BK179" s="248">
        <f>ROUND(I179*H179,2)</f>
        <v>0</v>
      </c>
      <c r="BL179" s="17" t="s">
        <v>214</v>
      </c>
      <c r="BM179" s="247" t="s">
        <v>417</v>
      </c>
    </row>
    <row r="180" s="2" customFormat="1" ht="16.5" customHeight="1">
      <c r="A180" s="38"/>
      <c r="B180" s="39"/>
      <c r="C180" s="249" t="s">
        <v>288</v>
      </c>
      <c r="D180" s="249" t="s">
        <v>162</v>
      </c>
      <c r="E180" s="250" t="s">
        <v>1446</v>
      </c>
      <c r="F180" s="251" t="s">
        <v>1447</v>
      </c>
      <c r="G180" s="252" t="s">
        <v>177</v>
      </c>
      <c r="H180" s="253">
        <v>720</v>
      </c>
      <c r="I180" s="254"/>
      <c r="J180" s="255">
        <f>ROUND(I180*H180,2)</f>
        <v>0</v>
      </c>
      <c r="K180" s="251" t="s">
        <v>1</v>
      </c>
      <c r="L180" s="256"/>
      <c r="M180" s="257" t="s">
        <v>1</v>
      </c>
      <c r="N180" s="258" t="s">
        <v>40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7" t="s">
        <v>278</v>
      </c>
      <c r="AT180" s="247" t="s">
        <v>162</v>
      </c>
      <c r="AU180" s="247" t="s">
        <v>83</v>
      </c>
      <c r="AY180" s="17" t="s">
        <v>141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7" t="s">
        <v>149</v>
      </c>
      <c r="BK180" s="248">
        <f>ROUND(I180*H180,2)</f>
        <v>0</v>
      </c>
      <c r="BL180" s="17" t="s">
        <v>214</v>
      </c>
      <c r="BM180" s="247" t="s">
        <v>425</v>
      </c>
    </row>
    <row r="181" s="13" customFormat="1">
      <c r="A181" s="13"/>
      <c r="B181" s="259"/>
      <c r="C181" s="260"/>
      <c r="D181" s="261" t="s">
        <v>168</v>
      </c>
      <c r="E181" s="262" t="s">
        <v>1</v>
      </c>
      <c r="F181" s="263" t="s">
        <v>1448</v>
      </c>
      <c r="G181" s="260"/>
      <c r="H181" s="264">
        <v>720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168</v>
      </c>
      <c r="AU181" s="270" t="s">
        <v>83</v>
      </c>
      <c r="AV181" s="13" t="s">
        <v>83</v>
      </c>
      <c r="AW181" s="13" t="s">
        <v>30</v>
      </c>
      <c r="AX181" s="13" t="s">
        <v>73</v>
      </c>
      <c r="AY181" s="270" t="s">
        <v>141</v>
      </c>
    </row>
    <row r="182" s="14" customFormat="1">
      <c r="A182" s="14"/>
      <c r="B182" s="271"/>
      <c r="C182" s="272"/>
      <c r="D182" s="261" t="s">
        <v>168</v>
      </c>
      <c r="E182" s="273" t="s">
        <v>1</v>
      </c>
      <c r="F182" s="274" t="s">
        <v>169</v>
      </c>
      <c r="G182" s="272"/>
      <c r="H182" s="275">
        <v>720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168</v>
      </c>
      <c r="AU182" s="281" t="s">
        <v>83</v>
      </c>
      <c r="AV182" s="14" t="s">
        <v>149</v>
      </c>
      <c r="AW182" s="14" t="s">
        <v>30</v>
      </c>
      <c r="AX182" s="14" t="s">
        <v>81</v>
      </c>
      <c r="AY182" s="281" t="s">
        <v>141</v>
      </c>
    </row>
    <row r="183" s="2" customFormat="1" ht="16.5" customHeight="1">
      <c r="A183" s="38"/>
      <c r="B183" s="39"/>
      <c r="C183" s="236" t="s">
        <v>293</v>
      </c>
      <c r="D183" s="236" t="s">
        <v>144</v>
      </c>
      <c r="E183" s="237" t="s">
        <v>1449</v>
      </c>
      <c r="F183" s="238" t="s">
        <v>1450</v>
      </c>
      <c r="G183" s="239" t="s">
        <v>165</v>
      </c>
      <c r="H183" s="240">
        <v>6</v>
      </c>
      <c r="I183" s="241"/>
      <c r="J183" s="242">
        <f>ROUND(I183*H183,2)</f>
        <v>0</v>
      </c>
      <c r="K183" s="238" t="s">
        <v>148</v>
      </c>
      <c r="L183" s="44"/>
      <c r="M183" s="243" t="s">
        <v>1</v>
      </c>
      <c r="N183" s="244" t="s">
        <v>40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7" t="s">
        <v>214</v>
      </c>
      <c r="AT183" s="247" t="s">
        <v>144</v>
      </c>
      <c r="AU183" s="247" t="s">
        <v>83</v>
      </c>
      <c r="AY183" s="17" t="s">
        <v>141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7" t="s">
        <v>149</v>
      </c>
      <c r="BK183" s="248">
        <f>ROUND(I183*H183,2)</f>
        <v>0</v>
      </c>
      <c r="BL183" s="17" t="s">
        <v>214</v>
      </c>
      <c r="BM183" s="247" t="s">
        <v>433</v>
      </c>
    </row>
    <row r="184" s="2" customFormat="1" ht="16.5" customHeight="1">
      <c r="A184" s="38"/>
      <c r="B184" s="39"/>
      <c r="C184" s="249" t="s">
        <v>297</v>
      </c>
      <c r="D184" s="249" t="s">
        <v>162</v>
      </c>
      <c r="E184" s="250" t="s">
        <v>1451</v>
      </c>
      <c r="F184" s="251" t="s">
        <v>1452</v>
      </c>
      <c r="G184" s="252" t="s">
        <v>165</v>
      </c>
      <c r="H184" s="253">
        <v>6</v>
      </c>
      <c r="I184" s="254"/>
      <c r="J184" s="255">
        <f>ROUND(I184*H184,2)</f>
        <v>0</v>
      </c>
      <c r="K184" s="251" t="s">
        <v>148</v>
      </c>
      <c r="L184" s="256"/>
      <c r="M184" s="300" t="s">
        <v>1</v>
      </c>
      <c r="N184" s="301" t="s">
        <v>40</v>
      </c>
      <c r="O184" s="297"/>
      <c r="P184" s="298">
        <f>O184*H184</f>
        <v>0</v>
      </c>
      <c r="Q184" s="298">
        <v>6.0000000000000002E-05</v>
      </c>
      <c r="R184" s="298">
        <f>Q184*H184</f>
        <v>0.00036000000000000002</v>
      </c>
      <c r="S184" s="298">
        <v>0</v>
      </c>
      <c r="T184" s="29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7" t="s">
        <v>278</v>
      </c>
      <c r="AT184" s="247" t="s">
        <v>162</v>
      </c>
      <c r="AU184" s="247" t="s">
        <v>83</v>
      </c>
      <c r="AY184" s="17" t="s">
        <v>141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7" t="s">
        <v>149</v>
      </c>
      <c r="BK184" s="248">
        <f>ROUND(I184*H184,2)</f>
        <v>0</v>
      </c>
      <c r="BL184" s="17" t="s">
        <v>214</v>
      </c>
      <c r="BM184" s="247" t="s">
        <v>445</v>
      </c>
    </row>
    <row r="185" s="2" customFormat="1" ht="6.96" customHeight="1">
      <c r="A185" s="38"/>
      <c r="B185" s="67"/>
      <c r="C185" s="68"/>
      <c r="D185" s="68"/>
      <c r="E185" s="68"/>
      <c r="F185" s="68"/>
      <c r="G185" s="68"/>
      <c r="H185" s="68"/>
      <c r="I185" s="184"/>
      <c r="J185" s="68"/>
      <c r="K185" s="68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LKcTUqUBUmA2etDTSJmu9Incg7hIGUIKNq0C6Ww2lLPQ67L42ua+sdaHc2OPR9Ur8FdaFEiIUfPL1V5lw45faA==" hashValue="n5t9Y2jPGfeGPA9FDVXz647apGVoebhtC5owBZPfZsWgN7TEvWrEyj3dNT9p3U2W3EmbWmd8a/NRRwGCHVxudw==" algorithmName="SHA-512" password="CC35"/>
  <autoFilter ref="C123:K18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</row>
    <row r="4" s="1" customFormat="1" ht="24.96" customHeight="1">
      <c r="B4" s="20"/>
      <c r="D4" s="141" t="s">
        <v>93</v>
      </c>
      <c r="I4" s="137"/>
      <c r="L4" s="20"/>
      <c r="M4" s="142" t="s">
        <v>10</v>
      </c>
      <c r="AT4" s="17" t="s">
        <v>30</v>
      </c>
    </row>
    <row r="5" s="1" customFormat="1" ht="6.96" customHeight="1">
      <c r="B5" s="20"/>
      <c r="I5" s="137"/>
      <c r="L5" s="20"/>
    </row>
    <row r="6" s="1" customFormat="1" ht="12" customHeight="1">
      <c r="B6" s="20"/>
      <c r="D6" s="143" t="s">
        <v>16</v>
      </c>
      <c r="I6" s="137"/>
      <c r="L6" s="20"/>
    </row>
    <row r="7" s="1" customFormat="1" ht="16.5" customHeight="1">
      <c r="B7" s="20"/>
      <c r="E7" s="144" t="str">
        <f>'Rekapitulace stavby'!K6</f>
        <v>Protivín ON - oprava výpravní budovy</v>
      </c>
      <c r="F7" s="143"/>
      <c r="G7" s="143"/>
      <c r="H7" s="143"/>
      <c r="I7" s="137"/>
      <c r="L7" s="20"/>
    </row>
    <row r="8" s="2" customFormat="1" ht="12" customHeight="1">
      <c r="A8" s="38"/>
      <c r="B8" s="44"/>
      <c r="C8" s="38"/>
      <c r="D8" s="143" t="s">
        <v>94</v>
      </c>
      <c r="E8" s="38"/>
      <c r="F8" s="38"/>
      <c r="G8" s="38"/>
      <c r="H8" s="38"/>
      <c r="I8" s="145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6" t="s">
        <v>1453</v>
      </c>
      <c r="F9" s="38"/>
      <c r="G9" s="38"/>
      <c r="H9" s="38"/>
      <c r="I9" s="145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1. 6. 2020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ROUND(J125,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ROUND((SUM(BE125:BE249)),  2)</f>
        <v>0</v>
      </c>
      <c r="G33" s="38"/>
      <c r="H33" s="38"/>
      <c r="I33" s="163">
        <v>0.20999999999999999</v>
      </c>
      <c r="J33" s="162">
        <f>ROUND(((SUM(BE125:BE249))*I33),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ROUND((SUM(BF125:BF249)),  2)</f>
        <v>0</v>
      </c>
      <c r="G34" s="38"/>
      <c r="H34" s="38"/>
      <c r="I34" s="163">
        <v>0.14999999999999999</v>
      </c>
      <c r="J34" s="162">
        <f>ROUND(((SUM(BF125:BF249))*I34),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3" t="s">
        <v>37</v>
      </c>
      <c r="E35" s="143" t="s">
        <v>40</v>
      </c>
      <c r="F35" s="162">
        <f>ROUND((SUM(BG125:BG249)),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41</v>
      </c>
      <c r="F36" s="162">
        <f>ROUND((SUM(BH125:BH249)),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ROUND((SUM(BI125:BI249)),  2)</f>
        <v>0</v>
      </c>
      <c r="G37" s="38"/>
      <c r="H37" s="38"/>
      <c r="I37" s="163">
        <v>0</v>
      </c>
      <c r="J37" s="162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7"/>
      <c r="L41" s="20"/>
    </row>
    <row r="42" s="1" customFormat="1" ht="14.4" customHeight="1">
      <c r="B42" s="20"/>
      <c r="I42" s="137"/>
      <c r="L42" s="20"/>
    </row>
    <row r="43" s="1" customFormat="1" ht="14.4" customHeight="1">
      <c r="B43" s="20"/>
      <c r="I43" s="137"/>
      <c r="L43" s="20"/>
    </row>
    <row r="44" s="1" customFormat="1" ht="14.4" customHeight="1">
      <c r="B44" s="20"/>
      <c r="I44" s="137"/>
      <c r="L44" s="20"/>
    </row>
    <row r="45" s="1" customFormat="1" ht="14.4" customHeight="1">
      <c r="B45" s="20"/>
      <c r="I45" s="137"/>
      <c r="L45" s="20"/>
    </row>
    <row r="46" s="1" customFormat="1" ht="14.4" customHeight="1">
      <c r="B46" s="20"/>
      <c r="I46" s="137"/>
      <c r="L46" s="20"/>
    </row>
    <row r="47" s="1" customFormat="1" ht="14.4" customHeight="1">
      <c r="B47" s="20"/>
      <c r="I47" s="137"/>
      <c r="L47" s="20"/>
    </row>
    <row r="48" s="1" customFormat="1" ht="14.4" customHeight="1">
      <c r="B48" s="20"/>
      <c r="I48" s="137"/>
      <c r="L48" s="20"/>
    </row>
    <row r="49" s="1" customFormat="1" ht="14.4" customHeight="1">
      <c r="B49" s="20"/>
      <c r="I49" s="137"/>
      <c r="L49" s="20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5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8" t="str">
        <f>E7</f>
        <v>Protivín ON - oprava výpravní budovy</v>
      </c>
      <c r="F85" s="32"/>
      <c r="G85" s="32"/>
      <c r="H85" s="32"/>
      <c r="I85" s="145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5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03 - Oprava hromosvodu</v>
      </c>
      <c r="F87" s="40"/>
      <c r="G87" s="40"/>
      <c r="H87" s="40"/>
      <c r="I87" s="145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80" t="str">
        <f>IF(J12="","",J12)</f>
        <v>1. 6. 2020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99</v>
      </c>
      <c r="D96" s="40"/>
      <c r="E96" s="40"/>
      <c r="F96" s="40"/>
      <c r="G96" s="40"/>
      <c r="H96" s="40"/>
      <c r="I96" s="145"/>
      <c r="J96" s="111">
        <f>J125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4"/>
      <c r="C97" s="195"/>
      <c r="D97" s="196" t="s">
        <v>101</v>
      </c>
      <c r="E97" s="197"/>
      <c r="F97" s="197"/>
      <c r="G97" s="197"/>
      <c r="H97" s="197"/>
      <c r="I97" s="198"/>
      <c r="J97" s="199">
        <f>J126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1454</v>
      </c>
      <c r="E98" s="204"/>
      <c r="F98" s="204"/>
      <c r="G98" s="204"/>
      <c r="H98" s="204"/>
      <c r="I98" s="205"/>
      <c r="J98" s="206">
        <f>J127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108</v>
      </c>
      <c r="E99" s="197"/>
      <c r="F99" s="197"/>
      <c r="G99" s="197"/>
      <c r="H99" s="197"/>
      <c r="I99" s="198"/>
      <c r="J99" s="199">
        <f>J132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1"/>
      <c r="C100" s="202"/>
      <c r="D100" s="203" t="s">
        <v>112</v>
      </c>
      <c r="E100" s="204"/>
      <c r="F100" s="204"/>
      <c r="G100" s="204"/>
      <c r="H100" s="204"/>
      <c r="I100" s="205"/>
      <c r="J100" s="206">
        <f>J133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4"/>
      <c r="C101" s="195"/>
      <c r="D101" s="196" t="s">
        <v>120</v>
      </c>
      <c r="E101" s="197"/>
      <c r="F101" s="197"/>
      <c r="G101" s="197"/>
      <c r="H101" s="197"/>
      <c r="I101" s="198"/>
      <c r="J101" s="199">
        <f>J190</f>
        <v>0</v>
      </c>
      <c r="K101" s="195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1"/>
      <c r="C102" s="202"/>
      <c r="D102" s="203" t="s">
        <v>121</v>
      </c>
      <c r="E102" s="204"/>
      <c r="F102" s="204"/>
      <c r="G102" s="204"/>
      <c r="H102" s="204"/>
      <c r="I102" s="205"/>
      <c r="J102" s="206">
        <f>J191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105</v>
      </c>
      <c r="E103" s="204"/>
      <c r="F103" s="204"/>
      <c r="G103" s="204"/>
      <c r="H103" s="204"/>
      <c r="I103" s="205"/>
      <c r="J103" s="206">
        <f>J241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4"/>
      <c r="C104" s="195"/>
      <c r="D104" s="196" t="s">
        <v>123</v>
      </c>
      <c r="E104" s="197"/>
      <c r="F104" s="197"/>
      <c r="G104" s="197"/>
      <c r="H104" s="197"/>
      <c r="I104" s="198"/>
      <c r="J104" s="199">
        <f>J245</f>
        <v>0</v>
      </c>
      <c r="K104" s="195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1"/>
      <c r="C105" s="202"/>
      <c r="D105" s="203" t="s">
        <v>1455</v>
      </c>
      <c r="E105" s="204"/>
      <c r="F105" s="204"/>
      <c r="G105" s="204"/>
      <c r="H105" s="204"/>
      <c r="I105" s="205"/>
      <c r="J105" s="206">
        <f>J246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5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7"/>
      <c r="C107" s="68"/>
      <c r="D107" s="68"/>
      <c r="E107" s="68"/>
      <c r="F107" s="68"/>
      <c r="G107" s="68"/>
      <c r="H107" s="68"/>
      <c r="I107" s="184"/>
      <c r="J107" s="68"/>
      <c r="K107" s="68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9"/>
      <c r="C111" s="70"/>
      <c r="D111" s="70"/>
      <c r="E111" s="70"/>
      <c r="F111" s="70"/>
      <c r="G111" s="70"/>
      <c r="H111" s="70"/>
      <c r="I111" s="187"/>
      <c r="J111" s="70"/>
      <c r="K111" s="7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126</v>
      </c>
      <c r="D112" s="40"/>
      <c r="E112" s="40"/>
      <c r="F112" s="40"/>
      <c r="G112" s="40"/>
      <c r="H112" s="40"/>
      <c r="I112" s="145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5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5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8" t="str">
        <f>E7</f>
        <v>Protivín ON - oprava výpravní budovy</v>
      </c>
      <c r="F115" s="32"/>
      <c r="G115" s="32"/>
      <c r="H115" s="32"/>
      <c r="I115" s="145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94</v>
      </c>
      <c r="D116" s="40"/>
      <c r="E116" s="40"/>
      <c r="F116" s="40"/>
      <c r="G116" s="40"/>
      <c r="H116" s="40"/>
      <c r="I116" s="145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7" t="str">
        <f>E9</f>
        <v>SO 03 - Oprava hromosvodu</v>
      </c>
      <c r="F117" s="40"/>
      <c r="G117" s="40"/>
      <c r="H117" s="40"/>
      <c r="I117" s="145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5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148" t="s">
        <v>22</v>
      </c>
      <c r="J119" s="80" t="str">
        <f>IF(J12="","",J12)</f>
        <v>1. 6. 2020</v>
      </c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5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148" t="s">
        <v>29</v>
      </c>
      <c r="J121" s="36" t="str">
        <f>E21</f>
        <v xml:space="preserve"> 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148" t="s">
        <v>31</v>
      </c>
      <c r="J122" s="36" t="str">
        <f>E24</f>
        <v xml:space="preserve"> </v>
      </c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5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8"/>
      <c r="B124" s="209"/>
      <c r="C124" s="210" t="s">
        <v>127</v>
      </c>
      <c r="D124" s="211" t="s">
        <v>58</v>
      </c>
      <c r="E124" s="211" t="s">
        <v>54</v>
      </c>
      <c r="F124" s="211" t="s">
        <v>55</v>
      </c>
      <c r="G124" s="211" t="s">
        <v>128</v>
      </c>
      <c r="H124" s="211" t="s">
        <v>129</v>
      </c>
      <c r="I124" s="212" t="s">
        <v>130</v>
      </c>
      <c r="J124" s="211" t="s">
        <v>98</v>
      </c>
      <c r="K124" s="213" t="s">
        <v>131</v>
      </c>
      <c r="L124" s="214"/>
      <c r="M124" s="101" t="s">
        <v>1</v>
      </c>
      <c r="N124" s="102" t="s">
        <v>37</v>
      </c>
      <c r="O124" s="102" t="s">
        <v>132</v>
      </c>
      <c r="P124" s="102" t="s">
        <v>133</v>
      </c>
      <c r="Q124" s="102" t="s">
        <v>134</v>
      </c>
      <c r="R124" s="102" t="s">
        <v>135</v>
      </c>
      <c r="S124" s="102" t="s">
        <v>136</v>
      </c>
      <c r="T124" s="103" t="s">
        <v>137</v>
      </c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</row>
    <row r="125" s="2" customFormat="1" ht="22.8" customHeight="1">
      <c r="A125" s="38"/>
      <c r="B125" s="39"/>
      <c r="C125" s="108" t="s">
        <v>138</v>
      </c>
      <c r="D125" s="40"/>
      <c r="E125" s="40"/>
      <c r="F125" s="40"/>
      <c r="G125" s="40"/>
      <c r="H125" s="40"/>
      <c r="I125" s="145"/>
      <c r="J125" s="215">
        <f>BK125</f>
        <v>0</v>
      </c>
      <c r="K125" s="40"/>
      <c r="L125" s="44"/>
      <c r="M125" s="104"/>
      <c r="N125" s="216"/>
      <c r="O125" s="105"/>
      <c r="P125" s="217">
        <f>P126+P132+P190+P245</f>
        <v>0</v>
      </c>
      <c r="Q125" s="105"/>
      <c r="R125" s="217">
        <f>R126+R132+R190+R245</f>
        <v>32.311292000000002</v>
      </c>
      <c r="S125" s="105"/>
      <c r="T125" s="218">
        <f>T126+T132+T190+T245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100</v>
      </c>
      <c r="BK125" s="219">
        <f>BK126+BK132+BK190+BK245</f>
        <v>0</v>
      </c>
    </row>
    <row r="126" s="12" customFormat="1" ht="25.92" customHeight="1">
      <c r="A126" s="12"/>
      <c r="B126" s="220"/>
      <c r="C126" s="221"/>
      <c r="D126" s="222" t="s">
        <v>72</v>
      </c>
      <c r="E126" s="223" t="s">
        <v>139</v>
      </c>
      <c r="F126" s="223" t="s">
        <v>140</v>
      </c>
      <c r="G126" s="221"/>
      <c r="H126" s="221"/>
      <c r="I126" s="224"/>
      <c r="J126" s="225">
        <f>BK126</f>
        <v>0</v>
      </c>
      <c r="K126" s="221"/>
      <c r="L126" s="226"/>
      <c r="M126" s="227"/>
      <c r="N126" s="228"/>
      <c r="O126" s="228"/>
      <c r="P126" s="229">
        <f>P127</f>
        <v>0</v>
      </c>
      <c r="Q126" s="228"/>
      <c r="R126" s="229">
        <f>R127</f>
        <v>0.22994999999999999</v>
      </c>
      <c r="S126" s="228"/>
      <c r="T126" s="23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81</v>
      </c>
      <c r="AT126" s="232" t="s">
        <v>72</v>
      </c>
      <c r="AU126" s="232" t="s">
        <v>73</v>
      </c>
      <c r="AY126" s="231" t="s">
        <v>141</v>
      </c>
      <c r="BK126" s="233">
        <f>BK127</f>
        <v>0</v>
      </c>
    </row>
    <row r="127" s="12" customFormat="1" ht="22.8" customHeight="1">
      <c r="A127" s="12"/>
      <c r="B127" s="220"/>
      <c r="C127" s="221"/>
      <c r="D127" s="222" t="s">
        <v>72</v>
      </c>
      <c r="E127" s="234" t="s">
        <v>81</v>
      </c>
      <c r="F127" s="234" t="s">
        <v>1456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SUM(P128:P131)</f>
        <v>0</v>
      </c>
      <c r="Q127" s="228"/>
      <c r="R127" s="229">
        <f>SUM(R128:R131)</f>
        <v>0.22994999999999999</v>
      </c>
      <c r="S127" s="228"/>
      <c r="T127" s="230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81</v>
      </c>
      <c r="AT127" s="232" t="s">
        <v>72</v>
      </c>
      <c r="AU127" s="232" t="s">
        <v>81</v>
      </c>
      <c r="AY127" s="231" t="s">
        <v>141</v>
      </c>
      <c r="BK127" s="233">
        <f>SUM(BK128:BK131)</f>
        <v>0</v>
      </c>
    </row>
    <row r="128" s="2" customFormat="1" ht="21.75" customHeight="1">
      <c r="A128" s="38"/>
      <c r="B128" s="39"/>
      <c r="C128" s="236" t="s">
        <v>81</v>
      </c>
      <c r="D128" s="236" t="s">
        <v>144</v>
      </c>
      <c r="E128" s="237" t="s">
        <v>1457</v>
      </c>
      <c r="F128" s="238" t="s">
        <v>1458</v>
      </c>
      <c r="G128" s="239" t="s">
        <v>165</v>
      </c>
      <c r="H128" s="240">
        <v>6</v>
      </c>
      <c r="I128" s="241"/>
      <c r="J128" s="242">
        <f>ROUND(I128*H128,2)</f>
        <v>0</v>
      </c>
      <c r="K128" s="238" t="s">
        <v>148</v>
      </c>
      <c r="L128" s="44"/>
      <c r="M128" s="243" t="s">
        <v>1</v>
      </c>
      <c r="N128" s="244" t="s">
        <v>40</v>
      </c>
      <c r="O128" s="92"/>
      <c r="P128" s="245">
        <f>O128*H128</f>
        <v>0</v>
      </c>
      <c r="Q128" s="245">
        <v>0.00064999999999999997</v>
      </c>
      <c r="R128" s="245">
        <f>Q128*H128</f>
        <v>0.0038999999999999998</v>
      </c>
      <c r="S128" s="245">
        <v>0</v>
      </c>
      <c r="T128" s="24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7" t="s">
        <v>149</v>
      </c>
      <c r="AT128" s="247" t="s">
        <v>144</v>
      </c>
      <c r="AU128" s="247" t="s">
        <v>83</v>
      </c>
      <c r="AY128" s="17" t="s">
        <v>141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7" t="s">
        <v>149</v>
      </c>
      <c r="BK128" s="248">
        <f>ROUND(I128*H128,2)</f>
        <v>0</v>
      </c>
      <c r="BL128" s="17" t="s">
        <v>149</v>
      </c>
      <c r="BM128" s="247" t="s">
        <v>83</v>
      </c>
    </row>
    <row r="129" s="2" customFormat="1" ht="21.75" customHeight="1">
      <c r="A129" s="38"/>
      <c r="B129" s="39"/>
      <c r="C129" s="236" t="s">
        <v>83</v>
      </c>
      <c r="D129" s="236" t="s">
        <v>144</v>
      </c>
      <c r="E129" s="237" t="s">
        <v>1459</v>
      </c>
      <c r="F129" s="238" t="s">
        <v>1460</v>
      </c>
      <c r="G129" s="239" t="s">
        <v>165</v>
      </c>
      <c r="H129" s="240">
        <v>6</v>
      </c>
      <c r="I129" s="241"/>
      <c r="J129" s="242">
        <f>ROUND(I129*H129,2)</f>
        <v>0</v>
      </c>
      <c r="K129" s="238" t="s">
        <v>148</v>
      </c>
      <c r="L129" s="44"/>
      <c r="M129" s="243" t="s">
        <v>1</v>
      </c>
      <c r="N129" s="244" t="s">
        <v>40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7" t="s">
        <v>149</v>
      </c>
      <c r="AT129" s="247" t="s">
        <v>144</v>
      </c>
      <c r="AU129" s="247" t="s">
        <v>83</v>
      </c>
      <c r="AY129" s="17" t="s">
        <v>141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7" t="s">
        <v>149</v>
      </c>
      <c r="BK129" s="248">
        <f>ROUND(I129*H129,2)</f>
        <v>0</v>
      </c>
      <c r="BL129" s="17" t="s">
        <v>149</v>
      </c>
      <c r="BM129" s="247" t="s">
        <v>149</v>
      </c>
    </row>
    <row r="130" s="2" customFormat="1" ht="16.5" customHeight="1">
      <c r="A130" s="38"/>
      <c r="B130" s="39"/>
      <c r="C130" s="236" t="s">
        <v>142</v>
      </c>
      <c r="D130" s="236" t="s">
        <v>144</v>
      </c>
      <c r="E130" s="237" t="s">
        <v>1461</v>
      </c>
      <c r="F130" s="238" t="s">
        <v>1462</v>
      </c>
      <c r="G130" s="239" t="s">
        <v>177</v>
      </c>
      <c r="H130" s="240">
        <v>411</v>
      </c>
      <c r="I130" s="241"/>
      <c r="J130" s="242">
        <f>ROUND(I130*H130,2)</f>
        <v>0</v>
      </c>
      <c r="K130" s="238" t="s">
        <v>148</v>
      </c>
      <c r="L130" s="44"/>
      <c r="M130" s="243" t="s">
        <v>1</v>
      </c>
      <c r="N130" s="244" t="s">
        <v>40</v>
      </c>
      <c r="O130" s="92"/>
      <c r="P130" s="245">
        <f>O130*H130</f>
        <v>0</v>
      </c>
      <c r="Q130" s="245">
        <v>0.00055000000000000003</v>
      </c>
      <c r="R130" s="245">
        <f>Q130*H130</f>
        <v>0.22605</v>
      </c>
      <c r="S130" s="245">
        <v>0</v>
      </c>
      <c r="T130" s="24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7" t="s">
        <v>149</v>
      </c>
      <c r="AT130" s="247" t="s">
        <v>144</v>
      </c>
      <c r="AU130" s="247" t="s">
        <v>83</v>
      </c>
      <c r="AY130" s="17" t="s">
        <v>141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7" t="s">
        <v>149</v>
      </c>
      <c r="BK130" s="248">
        <f>ROUND(I130*H130,2)</f>
        <v>0</v>
      </c>
      <c r="BL130" s="17" t="s">
        <v>149</v>
      </c>
      <c r="BM130" s="247" t="s">
        <v>170</v>
      </c>
    </row>
    <row r="131" s="2" customFormat="1" ht="16.5" customHeight="1">
      <c r="A131" s="38"/>
      <c r="B131" s="39"/>
      <c r="C131" s="236" t="s">
        <v>149</v>
      </c>
      <c r="D131" s="236" t="s">
        <v>144</v>
      </c>
      <c r="E131" s="237" t="s">
        <v>1463</v>
      </c>
      <c r="F131" s="238" t="s">
        <v>1464</v>
      </c>
      <c r="G131" s="239" t="s">
        <v>177</v>
      </c>
      <c r="H131" s="240">
        <v>411</v>
      </c>
      <c r="I131" s="241"/>
      <c r="J131" s="242">
        <f>ROUND(I131*H131,2)</f>
        <v>0</v>
      </c>
      <c r="K131" s="238" t="s">
        <v>148</v>
      </c>
      <c r="L131" s="44"/>
      <c r="M131" s="243" t="s">
        <v>1</v>
      </c>
      <c r="N131" s="244" t="s">
        <v>40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7" t="s">
        <v>149</v>
      </c>
      <c r="AT131" s="247" t="s">
        <v>144</v>
      </c>
      <c r="AU131" s="247" t="s">
        <v>83</v>
      </c>
      <c r="AY131" s="17" t="s">
        <v>141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7" t="s">
        <v>149</v>
      </c>
      <c r="BK131" s="248">
        <f>ROUND(I131*H131,2)</f>
        <v>0</v>
      </c>
      <c r="BL131" s="17" t="s">
        <v>149</v>
      </c>
      <c r="BM131" s="247" t="s">
        <v>166</v>
      </c>
    </row>
    <row r="132" s="12" customFormat="1" ht="25.92" customHeight="1">
      <c r="A132" s="12"/>
      <c r="B132" s="220"/>
      <c r="C132" s="221"/>
      <c r="D132" s="222" t="s">
        <v>72</v>
      </c>
      <c r="E132" s="223" t="s">
        <v>487</v>
      </c>
      <c r="F132" s="223" t="s">
        <v>488</v>
      </c>
      <c r="G132" s="221"/>
      <c r="H132" s="221"/>
      <c r="I132" s="224"/>
      <c r="J132" s="225">
        <f>BK132</f>
        <v>0</v>
      </c>
      <c r="K132" s="221"/>
      <c r="L132" s="226"/>
      <c r="M132" s="227"/>
      <c r="N132" s="228"/>
      <c r="O132" s="228"/>
      <c r="P132" s="229">
        <f>P133</f>
        <v>0</v>
      </c>
      <c r="Q132" s="228"/>
      <c r="R132" s="229">
        <f>R133</f>
        <v>0.327824</v>
      </c>
      <c r="S132" s="228"/>
      <c r="T132" s="23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83</v>
      </c>
      <c r="AT132" s="232" t="s">
        <v>72</v>
      </c>
      <c r="AU132" s="232" t="s">
        <v>73</v>
      </c>
      <c r="AY132" s="231" t="s">
        <v>141</v>
      </c>
      <c r="BK132" s="233">
        <f>BK133</f>
        <v>0</v>
      </c>
    </row>
    <row r="133" s="12" customFormat="1" ht="22.8" customHeight="1">
      <c r="A133" s="12"/>
      <c r="B133" s="220"/>
      <c r="C133" s="221"/>
      <c r="D133" s="222" t="s">
        <v>72</v>
      </c>
      <c r="E133" s="234" t="s">
        <v>557</v>
      </c>
      <c r="F133" s="234" t="s">
        <v>558</v>
      </c>
      <c r="G133" s="221"/>
      <c r="H133" s="221"/>
      <c r="I133" s="224"/>
      <c r="J133" s="235">
        <f>BK133</f>
        <v>0</v>
      </c>
      <c r="K133" s="221"/>
      <c r="L133" s="226"/>
      <c r="M133" s="227"/>
      <c r="N133" s="228"/>
      <c r="O133" s="228"/>
      <c r="P133" s="229">
        <f>SUM(P134:P189)</f>
        <v>0</v>
      </c>
      <c r="Q133" s="228"/>
      <c r="R133" s="229">
        <f>SUM(R134:R189)</f>
        <v>0.327824</v>
      </c>
      <c r="S133" s="228"/>
      <c r="T133" s="230">
        <f>SUM(T134:T189)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1" t="s">
        <v>83</v>
      </c>
      <c r="AT133" s="232" t="s">
        <v>72</v>
      </c>
      <c r="AU133" s="232" t="s">
        <v>81</v>
      </c>
      <c r="AY133" s="231" t="s">
        <v>141</v>
      </c>
      <c r="BK133" s="233">
        <f>SUM(BK134:BK189)</f>
        <v>0</v>
      </c>
    </row>
    <row r="134" s="2" customFormat="1" ht="16.5" customHeight="1">
      <c r="A134" s="38"/>
      <c r="B134" s="39"/>
      <c r="C134" s="236" t="s">
        <v>161</v>
      </c>
      <c r="D134" s="236" t="s">
        <v>144</v>
      </c>
      <c r="E134" s="237" t="s">
        <v>1465</v>
      </c>
      <c r="F134" s="238" t="s">
        <v>1466</v>
      </c>
      <c r="G134" s="239" t="s">
        <v>1170</v>
      </c>
      <c r="H134" s="240">
        <v>1</v>
      </c>
      <c r="I134" s="241"/>
      <c r="J134" s="242">
        <f>ROUND(I134*H134,2)</f>
        <v>0</v>
      </c>
      <c r="K134" s="238" t="s">
        <v>1</v>
      </c>
      <c r="L134" s="44"/>
      <c r="M134" s="243" t="s">
        <v>1</v>
      </c>
      <c r="N134" s="244" t="s">
        <v>40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7" t="s">
        <v>214</v>
      </c>
      <c r="AT134" s="247" t="s">
        <v>144</v>
      </c>
      <c r="AU134" s="247" t="s">
        <v>83</v>
      </c>
      <c r="AY134" s="17" t="s">
        <v>141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7" t="s">
        <v>149</v>
      </c>
      <c r="BK134" s="248">
        <f>ROUND(I134*H134,2)</f>
        <v>0</v>
      </c>
      <c r="BL134" s="17" t="s">
        <v>214</v>
      </c>
      <c r="BM134" s="247" t="s">
        <v>189</v>
      </c>
    </row>
    <row r="135" s="13" customFormat="1">
      <c r="A135" s="13"/>
      <c r="B135" s="259"/>
      <c r="C135" s="260"/>
      <c r="D135" s="261" t="s">
        <v>168</v>
      </c>
      <c r="E135" s="262" t="s">
        <v>1</v>
      </c>
      <c r="F135" s="263" t="s">
        <v>1360</v>
      </c>
      <c r="G135" s="260"/>
      <c r="H135" s="264">
        <v>1</v>
      </c>
      <c r="I135" s="265"/>
      <c r="J135" s="260"/>
      <c r="K135" s="260"/>
      <c r="L135" s="266"/>
      <c r="M135" s="267"/>
      <c r="N135" s="268"/>
      <c r="O135" s="268"/>
      <c r="P135" s="268"/>
      <c r="Q135" s="268"/>
      <c r="R135" s="268"/>
      <c r="S135" s="268"/>
      <c r="T135" s="26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0" t="s">
        <v>168</v>
      </c>
      <c r="AU135" s="270" t="s">
        <v>83</v>
      </c>
      <c r="AV135" s="13" t="s">
        <v>83</v>
      </c>
      <c r="AW135" s="13" t="s">
        <v>30</v>
      </c>
      <c r="AX135" s="13" t="s">
        <v>73</v>
      </c>
      <c r="AY135" s="270" t="s">
        <v>141</v>
      </c>
    </row>
    <row r="136" s="14" customFormat="1">
      <c r="A136" s="14"/>
      <c r="B136" s="271"/>
      <c r="C136" s="272"/>
      <c r="D136" s="261" t="s">
        <v>168</v>
      </c>
      <c r="E136" s="273" t="s">
        <v>1</v>
      </c>
      <c r="F136" s="274" t="s">
        <v>169</v>
      </c>
      <c r="G136" s="272"/>
      <c r="H136" s="275">
        <v>1</v>
      </c>
      <c r="I136" s="276"/>
      <c r="J136" s="272"/>
      <c r="K136" s="272"/>
      <c r="L136" s="277"/>
      <c r="M136" s="278"/>
      <c r="N136" s="279"/>
      <c r="O136" s="279"/>
      <c r="P136" s="279"/>
      <c r="Q136" s="279"/>
      <c r="R136" s="279"/>
      <c r="S136" s="279"/>
      <c r="T136" s="28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1" t="s">
        <v>168</v>
      </c>
      <c r="AU136" s="281" t="s">
        <v>83</v>
      </c>
      <c r="AV136" s="14" t="s">
        <v>149</v>
      </c>
      <c r="AW136" s="14" t="s">
        <v>30</v>
      </c>
      <c r="AX136" s="14" t="s">
        <v>81</v>
      </c>
      <c r="AY136" s="281" t="s">
        <v>141</v>
      </c>
    </row>
    <row r="137" s="2" customFormat="1" ht="21.75" customHeight="1">
      <c r="A137" s="38"/>
      <c r="B137" s="39"/>
      <c r="C137" s="236" t="s">
        <v>170</v>
      </c>
      <c r="D137" s="236" t="s">
        <v>144</v>
      </c>
      <c r="E137" s="237" t="s">
        <v>1467</v>
      </c>
      <c r="F137" s="238" t="s">
        <v>1468</v>
      </c>
      <c r="G137" s="239" t="s">
        <v>177</v>
      </c>
      <c r="H137" s="240">
        <v>230</v>
      </c>
      <c r="I137" s="241"/>
      <c r="J137" s="242">
        <f>ROUND(I137*H137,2)</f>
        <v>0</v>
      </c>
      <c r="K137" s="238" t="s">
        <v>148</v>
      </c>
      <c r="L137" s="44"/>
      <c r="M137" s="243" t="s">
        <v>1</v>
      </c>
      <c r="N137" s="244" t="s">
        <v>40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7" t="s">
        <v>214</v>
      </c>
      <c r="AT137" s="247" t="s">
        <v>144</v>
      </c>
      <c r="AU137" s="247" t="s">
        <v>83</v>
      </c>
      <c r="AY137" s="17" t="s">
        <v>141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7" t="s">
        <v>149</v>
      </c>
      <c r="BK137" s="248">
        <f>ROUND(I137*H137,2)</f>
        <v>0</v>
      </c>
      <c r="BL137" s="17" t="s">
        <v>214</v>
      </c>
      <c r="BM137" s="247" t="s">
        <v>197</v>
      </c>
    </row>
    <row r="138" s="2" customFormat="1" ht="16.5" customHeight="1">
      <c r="A138" s="38"/>
      <c r="B138" s="39"/>
      <c r="C138" s="249" t="s">
        <v>174</v>
      </c>
      <c r="D138" s="249" t="s">
        <v>162</v>
      </c>
      <c r="E138" s="250" t="s">
        <v>1469</v>
      </c>
      <c r="F138" s="251" t="s">
        <v>1470</v>
      </c>
      <c r="G138" s="252" t="s">
        <v>441</v>
      </c>
      <c r="H138" s="253">
        <v>240.953</v>
      </c>
      <c r="I138" s="254"/>
      <c r="J138" s="255">
        <f>ROUND(I138*H138,2)</f>
        <v>0</v>
      </c>
      <c r="K138" s="251" t="s">
        <v>148</v>
      </c>
      <c r="L138" s="256"/>
      <c r="M138" s="257" t="s">
        <v>1</v>
      </c>
      <c r="N138" s="258" t="s">
        <v>40</v>
      </c>
      <c r="O138" s="92"/>
      <c r="P138" s="245">
        <f>O138*H138</f>
        <v>0</v>
      </c>
      <c r="Q138" s="245">
        <v>0.001</v>
      </c>
      <c r="R138" s="245">
        <f>Q138*H138</f>
        <v>0.240953</v>
      </c>
      <c r="S138" s="245">
        <v>0</v>
      </c>
      <c r="T138" s="24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7" t="s">
        <v>278</v>
      </c>
      <c r="AT138" s="247" t="s">
        <v>162</v>
      </c>
      <c r="AU138" s="247" t="s">
        <v>83</v>
      </c>
      <c r="AY138" s="17" t="s">
        <v>141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7" t="s">
        <v>149</v>
      </c>
      <c r="BK138" s="248">
        <f>ROUND(I138*H138,2)</f>
        <v>0</v>
      </c>
      <c r="BL138" s="17" t="s">
        <v>214</v>
      </c>
      <c r="BM138" s="247" t="s">
        <v>207</v>
      </c>
    </row>
    <row r="139" s="13" customFormat="1">
      <c r="A139" s="13"/>
      <c r="B139" s="259"/>
      <c r="C139" s="260"/>
      <c r="D139" s="261" t="s">
        <v>168</v>
      </c>
      <c r="E139" s="262" t="s">
        <v>1</v>
      </c>
      <c r="F139" s="263" t="s">
        <v>1471</v>
      </c>
      <c r="G139" s="260"/>
      <c r="H139" s="264">
        <v>240.953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168</v>
      </c>
      <c r="AU139" s="270" t="s">
        <v>83</v>
      </c>
      <c r="AV139" s="13" t="s">
        <v>83</v>
      </c>
      <c r="AW139" s="13" t="s">
        <v>30</v>
      </c>
      <c r="AX139" s="13" t="s">
        <v>73</v>
      </c>
      <c r="AY139" s="270" t="s">
        <v>141</v>
      </c>
    </row>
    <row r="140" s="14" customFormat="1">
      <c r="A140" s="14"/>
      <c r="B140" s="271"/>
      <c r="C140" s="272"/>
      <c r="D140" s="261" t="s">
        <v>168</v>
      </c>
      <c r="E140" s="273" t="s">
        <v>1</v>
      </c>
      <c r="F140" s="274" t="s">
        <v>169</v>
      </c>
      <c r="G140" s="272"/>
      <c r="H140" s="275">
        <v>240.953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1" t="s">
        <v>168</v>
      </c>
      <c r="AU140" s="281" t="s">
        <v>83</v>
      </c>
      <c r="AV140" s="14" t="s">
        <v>149</v>
      </c>
      <c r="AW140" s="14" t="s">
        <v>30</v>
      </c>
      <c r="AX140" s="14" t="s">
        <v>81</v>
      </c>
      <c r="AY140" s="281" t="s">
        <v>141</v>
      </c>
    </row>
    <row r="141" s="2" customFormat="1" ht="21.75" customHeight="1">
      <c r="A141" s="38"/>
      <c r="B141" s="39"/>
      <c r="C141" s="236" t="s">
        <v>166</v>
      </c>
      <c r="D141" s="236" t="s">
        <v>144</v>
      </c>
      <c r="E141" s="237" t="s">
        <v>1472</v>
      </c>
      <c r="F141" s="238" t="s">
        <v>1473</v>
      </c>
      <c r="G141" s="239" t="s">
        <v>177</v>
      </c>
      <c r="H141" s="240">
        <v>50</v>
      </c>
      <c r="I141" s="241"/>
      <c r="J141" s="242">
        <f>ROUND(I141*H141,2)</f>
        <v>0</v>
      </c>
      <c r="K141" s="238" t="s">
        <v>148</v>
      </c>
      <c r="L141" s="44"/>
      <c r="M141" s="243" t="s">
        <v>1</v>
      </c>
      <c r="N141" s="244" t="s">
        <v>40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7" t="s">
        <v>214</v>
      </c>
      <c r="AT141" s="247" t="s">
        <v>144</v>
      </c>
      <c r="AU141" s="247" t="s">
        <v>83</v>
      </c>
      <c r="AY141" s="17" t="s">
        <v>141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7" t="s">
        <v>149</v>
      </c>
      <c r="BK141" s="248">
        <f>ROUND(I141*H141,2)</f>
        <v>0</v>
      </c>
      <c r="BL141" s="17" t="s">
        <v>214</v>
      </c>
      <c r="BM141" s="247" t="s">
        <v>214</v>
      </c>
    </row>
    <row r="142" s="2" customFormat="1" ht="16.5" customHeight="1">
      <c r="A142" s="38"/>
      <c r="B142" s="39"/>
      <c r="C142" s="249" t="s">
        <v>183</v>
      </c>
      <c r="D142" s="249" t="s">
        <v>162</v>
      </c>
      <c r="E142" s="250" t="s">
        <v>1474</v>
      </c>
      <c r="F142" s="251" t="s">
        <v>1475</v>
      </c>
      <c r="G142" s="252" t="s">
        <v>441</v>
      </c>
      <c r="H142" s="253">
        <v>34.161000000000001</v>
      </c>
      <c r="I142" s="254"/>
      <c r="J142" s="255">
        <f>ROUND(I142*H142,2)</f>
        <v>0</v>
      </c>
      <c r="K142" s="251" t="s">
        <v>148</v>
      </c>
      <c r="L142" s="256"/>
      <c r="M142" s="257" t="s">
        <v>1</v>
      </c>
      <c r="N142" s="258" t="s">
        <v>40</v>
      </c>
      <c r="O142" s="92"/>
      <c r="P142" s="245">
        <f>O142*H142</f>
        <v>0</v>
      </c>
      <c r="Q142" s="245">
        <v>0.001</v>
      </c>
      <c r="R142" s="245">
        <f>Q142*H142</f>
        <v>0.034161000000000004</v>
      </c>
      <c r="S142" s="245">
        <v>0</v>
      </c>
      <c r="T142" s="24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7" t="s">
        <v>278</v>
      </c>
      <c r="AT142" s="247" t="s">
        <v>162</v>
      </c>
      <c r="AU142" s="247" t="s">
        <v>83</v>
      </c>
      <c r="AY142" s="17" t="s">
        <v>141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7" t="s">
        <v>149</v>
      </c>
      <c r="BK142" s="248">
        <f>ROUND(I142*H142,2)</f>
        <v>0</v>
      </c>
      <c r="BL142" s="17" t="s">
        <v>214</v>
      </c>
      <c r="BM142" s="247" t="s">
        <v>222</v>
      </c>
    </row>
    <row r="143" s="13" customFormat="1">
      <c r="A143" s="13"/>
      <c r="B143" s="259"/>
      <c r="C143" s="260"/>
      <c r="D143" s="261" t="s">
        <v>168</v>
      </c>
      <c r="E143" s="262" t="s">
        <v>1</v>
      </c>
      <c r="F143" s="263" t="s">
        <v>1476</v>
      </c>
      <c r="G143" s="260"/>
      <c r="H143" s="264">
        <v>34.161000000000001</v>
      </c>
      <c r="I143" s="265"/>
      <c r="J143" s="260"/>
      <c r="K143" s="260"/>
      <c r="L143" s="266"/>
      <c r="M143" s="267"/>
      <c r="N143" s="268"/>
      <c r="O143" s="268"/>
      <c r="P143" s="268"/>
      <c r="Q143" s="268"/>
      <c r="R143" s="268"/>
      <c r="S143" s="268"/>
      <c r="T143" s="26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0" t="s">
        <v>168</v>
      </c>
      <c r="AU143" s="270" t="s">
        <v>83</v>
      </c>
      <c r="AV143" s="13" t="s">
        <v>83</v>
      </c>
      <c r="AW143" s="13" t="s">
        <v>30</v>
      </c>
      <c r="AX143" s="13" t="s">
        <v>73</v>
      </c>
      <c r="AY143" s="270" t="s">
        <v>141</v>
      </c>
    </row>
    <row r="144" s="14" customFormat="1">
      <c r="A144" s="14"/>
      <c r="B144" s="271"/>
      <c r="C144" s="272"/>
      <c r="D144" s="261" t="s">
        <v>168</v>
      </c>
      <c r="E144" s="273" t="s">
        <v>1</v>
      </c>
      <c r="F144" s="274" t="s">
        <v>169</v>
      </c>
      <c r="G144" s="272"/>
      <c r="H144" s="275">
        <v>34.161000000000001</v>
      </c>
      <c r="I144" s="276"/>
      <c r="J144" s="272"/>
      <c r="K144" s="272"/>
      <c r="L144" s="277"/>
      <c r="M144" s="278"/>
      <c r="N144" s="279"/>
      <c r="O144" s="279"/>
      <c r="P144" s="279"/>
      <c r="Q144" s="279"/>
      <c r="R144" s="279"/>
      <c r="S144" s="279"/>
      <c r="T144" s="28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1" t="s">
        <v>168</v>
      </c>
      <c r="AU144" s="281" t="s">
        <v>83</v>
      </c>
      <c r="AV144" s="14" t="s">
        <v>149</v>
      </c>
      <c r="AW144" s="14" t="s">
        <v>30</v>
      </c>
      <c r="AX144" s="14" t="s">
        <v>81</v>
      </c>
      <c r="AY144" s="281" t="s">
        <v>141</v>
      </c>
    </row>
    <row r="145" s="2" customFormat="1" ht="21.75" customHeight="1">
      <c r="A145" s="38"/>
      <c r="B145" s="39"/>
      <c r="C145" s="236" t="s">
        <v>189</v>
      </c>
      <c r="D145" s="236" t="s">
        <v>144</v>
      </c>
      <c r="E145" s="237" t="s">
        <v>1477</v>
      </c>
      <c r="F145" s="238" t="s">
        <v>1478</v>
      </c>
      <c r="G145" s="239" t="s">
        <v>177</v>
      </c>
      <c r="H145" s="240">
        <v>200</v>
      </c>
      <c r="I145" s="241"/>
      <c r="J145" s="242">
        <f>ROUND(I145*H145,2)</f>
        <v>0</v>
      </c>
      <c r="K145" s="238" t="s">
        <v>148</v>
      </c>
      <c r="L145" s="44"/>
      <c r="M145" s="243" t="s">
        <v>1</v>
      </c>
      <c r="N145" s="244" t="s">
        <v>40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7" t="s">
        <v>214</v>
      </c>
      <c r="AT145" s="247" t="s">
        <v>144</v>
      </c>
      <c r="AU145" s="247" t="s">
        <v>83</v>
      </c>
      <c r="AY145" s="17" t="s">
        <v>141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7" t="s">
        <v>149</v>
      </c>
      <c r="BK145" s="248">
        <f>ROUND(I145*H145,2)</f>
        <v>0</v>
      </c>
      <c r="BL145" s="17" t="s">
        <v>214</v>
      </c>
      <c r="BM145" s="247" t="s">
        <v>230</v>
      </c>
    </row>
    <row r="146" s="2" customFormat="1" ht="16.5" customHeight="1">
      <c r="A146" s="38"/>
      <c r="B146" s="39"/>
      <c r="C146" s="249" t="s">
        <v>193</v>
      </c>
      <c r="D146" s="249" t="s">
        <v>162</v>
      </c>
      <c r="E146" s="250" t="s">
        <v>1408</v>
      </c>
      <c r="F146" s="251" t="s">
        <v>1409</v>
      </c>
      <c r="G146" s="252" t="s">
        <v>177</v>
      </c>
      <c r="H146" s="253">
        <v>200</v>
      </c>
      <c r="I146" s="254"/>
      <c r="J146" s="255">
        <f>ROUND(I146*H146,2)</f>
        <v>0</v>
      </c>
      <c r="K146" s="251" t="s">
        <v>1</v>
      </c>
      <c r="L146" s="256"/>
      <c r="M146" s="257" t="s">
        <v>1</v>
      </c>
      <c r="N146" s="258" t="s">
        <v>40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7" t="s">
        <v>278</v>
      </c>
      <c r="AT146" s="247" t="s">
        <v>162</v>
      </c>
      <c r="AU146" s="247" t="s">
        <v>83</v>
      </c>
      <c r="AY146" s="17" t="s">
        <v>141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7" t="s">
        <v>149</v>
      </c>
      <c r="BK146" s="248">
        <f>ROUND(I146*H146,2)</f>
        <v>0</v>
      </c>
      <c r="BL146" s="17" t="s">
        <v>214</v>
      </c>
      <c r="BM146" s="247" t="s">
        <v>237</v>
      </c>
    </row>
    <row r="147" s="2" customFormat="1">
      <c r="A147" s="38"/>
      <c r="B147" s="39"/>
      <c r="C147" s="40"/>
      <c r="D147" s="261" t="s">
        <v>205</v>
      </c>
      <c r="E147" s="40"/>
      <c r="F147" s="282" t="s">
        <v>1410</v>
      </c>
      <c r="G147" s="40"/>
      <c r="H147" s="40"/>
      <c r="I147" s="145"/>
      <c r="J147" s="40"/>
      <c r="K147" s="40"/>
      <c r="L147" s="44"/>
      <c r="M147" s="283"/>
      <c r="N147" s="284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205</v>
      </c>
      <c r="AU147" s="17" t="s">
        <v>83</v>
      </c>
    </row>
    <row r="148" s="13" customFormat="1">
      <c r="A148" s="13"/>
      <c r="B148" s="259"/>
      <c r="C148" s="260"/>
      <c r="D148" s="261" t="s">
        <v>168</v>
      </c>
      <c r="E148" s="262" t="s">
        <v>1</v>
      </c>
      <c r="F148" s="263" t="s">
        <v>1479</v>
      </c>
      <c r="G148" s="260"/>
      <c r="H148" s="264">
        <v>200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168</v>
      </c>
      <c r="AU148" s="270" t="s">
        <v>83</v>
      </c>
      <c r="AV148" s="13" t="s">
        <v>83</v>
      </c>
      <c r="AW148" s="13" t="s">
        <v>30</v>
      </c>
      <c r="AX148" s="13" t="s">
        <v>73</v>
      </c>
      <c r="AY148" s="270" t="s">
        <v>141</v>
      </c>
    </row>
    <row r="149" s="14" customFormat="1">
      <c r="A149" s="14"/>
      <c r="B149" s="271"/>
      <c r="C149" s="272"/>
      <c r="D149" s="261" t="s">
        <v>168</v>
      </c>
      <c r="E149" s="273" t="s">
        <v>1</v>
      </c>
      <c r="F149" s="274" t="s">
        <v>169</v>
      </c>
      <c r="G149" s="272"/>
      <c r="H149" s="275">
        <v>200</v>
      </c>
      <c r="I149" s="276"/>
      <c r="J149" s="272"/>
      <c r="K149" s="272"/>
      <c r="L149" s="277"/>
      <c r="M149" s="278"/>
      <c r="N149" s="279"/>
      <c r="O149" s="279"/>
      <c r="P149" s="279"/>
      <c r="Q149" s="279"/>
      <c r="R149" s="279"/>
      <c r="S149" s="279"/>
      <c r="T149" s="28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1" t="s">
        <v>168</v>
      </c>
      <c r="AU149" s="281" t="s">
        <v>83</v>
      </c>
      <c r="AV149" s="14" t="s">
        <v>149</v>
      </c>
      <c r="AW149" s="14" t="s">
        <v>30</v>
      </c>
      <c r="AX149" s="14" t="s">
        <v>81</v>
      </c>
      <c r="AY149" s="281" t="s">
        <v>141</v>
      </c>
    </row>
    <row r="150" s="2" customFormat="1" ht="16.5" customHeight="1">
      <c r="A150" s="38"/>
      <c r="B150" s="39"/>
      <c r="C150" s="236" t="s">
        <v>197</v>
      </c>
      <c r="D150" s="236" t="s">
        <v>144</v>
      </c>
      <c r="E150" s="237" t="s">
        <v>1480</v>
      </c>
      <c r="F150" s="238" t="s">
        <v>1481</v>
      </c>
      <c r="G150" s="239" t="s">
        <v>165</v>
      </c>
      <c r="H150" s="240">
        <v>4</v>
      </c>
      <c r="I150" s="241"/>
      <c r="J150" s="242">
        <f>ROUND(I150*H150,2)</f>
        <v>0</v>
      </c>
      <c r="K150" s="238" t="s">
        <v>1</v>
      </c>
      <c r="L150" s="44"/>
      <c r="M150" s="243" t="s">
        <v>1</v>
      </c>
      <c r="N150" s="244" t="s">
        <v>40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7" t="s">
        <v>214</v>
      </c>
      <c r="AT150" s="247" t="s">
        <v>144</v>
      </c>
      <c r="AU150" s="247" t="s">
        <v>83</v>
      </c>
      <c r="AY150" s="17" t="s">
        <v>141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7" t="s">
        <v>149</v>
      </c>
      <c r="BK150" s="248">
        <f>ROUND(I150*H150,2)</f>
        <v>0</v>
      </c>
      <c r="BL150" s="17" t="s">
        <v>214</v>
      </c>
      <c r="BM150" s="247" t="s">
        <v>246</v>
      </c>
    </row>
    <row r="151" s="2" customFormat="1" ht="16.5" customHeight="1">
      <c r="A151" s="38"/>
      <c r="B151" s="39"/>
      <c r="C151" s="249" t="s">
        <v>201</v>
      </c>
      <c r="D151" s="249" t="s">
        <v>162</v>
      </c>
      <c r="E151" s="250" t="s">
        <v>1482</v>
      </c>
      <c r="F151" s="251" t="s">
        <v>1483</v>
      </c>
      <c r="G151" s="252" t="s">
        <v>165</v>
      </c>
      <c r="H151" s="253">
        <v>4</v>
      </c>
      <c r="I151" s="254"/>
      <c r="J151" s="255">
        <f>ROUND(I151*H151,2)</f>
        <v>0</v>
      </c>
      <c r="K151" s="251" t="s">
        <v>1</v>
      </c>
      <c r="L151" s="256"/>
      <c r="M151" s="257" t="s">
        <v>1</v>
      </c>
      <c r="N151" s="258" t="s">
        <v>40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7" t="s">
        <v>278</v>
      </c>
      <c r="AT151" s="247" t="s">
        <v>162</v>
      </c>
      <c r="AU151" s="247" t="s">
        <v>83</v>
      </c>
      <c r="AY151" s="17" t="s">
        <v>141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7" t="s">
        <v>149</v>
      </c>
      <c r="BK151" s="248">
        <f>ROUND(I151*H151,2)</f>
        <v>0</v>
      </c>
      <c r="BL151" s="17" t="s">
        <v>214</v>
      </c>
      <c r="BM151" s="247" t="s">
        <v>254</v>
      </c>
    </row>
    <row r="152" s="2" customFormat="1" ht="16.5" customHeight="1">
      <c r="A152" s="38"/>
      <c r="B152" s="39"/>
      <c r="C152" s="236" t="s">
        <v>207</v>
      </c>
      <c r="D152" s="236" t="s">
        <v>144</v>
      </c>
      <c r="E152" s="237" t="s">
        <v>1484</v>
      </c>
      <c r="F152" s="238" t="s">
        <v>1485</v>
      </c>
      <c r="G152" s="239" t="s">
        <v>165</v>
      </c>
      <c r="H152" s="240">
        <v>5</v>
      </c>
      <c r="I152" s="241"/>
      <c r="J152" s="242">
        <f>ROUND(I152*H152,2)</f>
        <v>0</v>
      </c>
      <c r="K152" s="238" t="s">
        <v>1</v>
      </c>
      <c r="L152" s="44"/>
      <c r="M152" s="243" t="s">
        <v>1</v>
      </c>
      <c r="N152" s="244" t="s">
        <v>40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7" t="s">
        <v>214</v>
      </c>
      <c r="AT152" s="247" t="s">
        <v>144</v>
      </c>
      <c r="AU152" s="247" t="s">
        <v>83</v>
      </c>
      <c r="AY152" s="17" t="s">
        <v>141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7" t="s">
        <v>149</v>
      </c>
      <c r="BK152" s="248">
        <f>ROUND(I152*H152,2)</f>
        <v>0</v>
      </c>
      <c r="BL152" s="17" t="s">
        <v>214</v>
      </c>
      <c r="BM152" s="247" t="s">
        <v>262</v>
      </c>
    </row>
    <row r="153" s="2" customFormat="1" ht="16.5" customHeight="1">
      <c r="A153" s="38"/>
      <c r="B153" s="39"/>
      <c r="C153" s="249" t="s">
        <v>8</v>
      </c>
      <c r="D153" s="249" t="s">
        <v>162</v>
      </c>
      <c r="E153" s="250" t="s">
        <v>1486</v>
      </c>
      <c r="F153" s="251" t="s">
        <v>1487</v>
      </c>
      <c r="G153" s="252" t="s">
        <v>165</v>
      </c>
      <c r="H153" s="253">
        <v>5</v>
      </c>
      <c r="I153" s="254"/>
      <c r="J153" s="255">
        <f>ROUND(I153*H153,2)</f>
        <v>0</v>
      </c>
      <c r="K153" s="251" t="s">
        <v>1</v>
      </c>
      <c r="L153" s="256"/>
      <c r="M153" s="257" t="s">
        <v>1</v>
      </c>
      <c r="N153" s="258" t="s">
        <v>40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7" t="s">
        <v>278</v>
      </c>
      <c r="AT153" s="247" t="s">
        <v>162</v>
      </c>
      <c r="AU153" s="247" t="s">
        <v>83</v>
      </c>
      <c r="AY153" s="17" t="s">
        <v>141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7" t="s">
        <v>149</v>
      </c>
      <c r="BK153" s="248">
        <f>ROUND(I153*H153,2)</f>
        <v>0</v>
      </c>
      <c r="BL153" s="17" t="s">
        <v>214</v>
      </c>
      <c r="BM153" s="247" t="s">
        <v>270</v>
      </c>
    </row>
    <row r="154" s="2" customFormat="1" ht="21.75" customHeight="1">
      <c r="A154" s="38"/>
      <c r="B154" s="39"/>
      <c r="C154" s="236" t="s">
        <v>214</v>
      </c>
      <c r="D154" s="236" t="s">
        <v>144</v>
      </c>
      <c r="E154" s="237" t="s">
        <v>1488</v>
      </c>
      <c r="F154" s="238" t="s">
        <v>1489</v>
      </c>
      <c r="G154" s="239" t="s">
        <v>177</v>
      </c>
      <c r="H154" s="240">
        <v>125</v>
      </c>
      <c r="I154" s="241"/>
      <c r="J154" s="242">
        <f>ROUND(I154*H154,2)</f>
        <v>0</v>
      </c>
      <c r="K154" s="238" t="s">
        <v>148</v>
      </c>
      <c r="L154" s="44"/>
      <c r="M154" s="243" t="s">
        <v>1</v>
      </c>
      <c r="N154" s="244" t="s">
        <v>40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7" t="s">
        <v>214</v>
      </c>
      <c r="AT154" s="247" t="s">
        <v>144</v>
      </c>
      <c r="AU154" s="247" t="s">
        <v>83</v>
      </c>
      <c r="AY154" s="17" t="s">
        <v>141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7" t="s">
        <v>149</v>
      </c>
      <c r="BK154" s="248">
        <f>ROUND(I154*H154,2)</f>
        <v>0</v>
      </c>
      <c r="BL154" s="17" t="s">
        <v>214</v>
      </c>
      <c r="BM154" s="247" t="s">
        <v>278</v>
      </c>
    </row>
    <row r="155" s="2" customFormat="1" ht="21.75" customHeight="1">
      <c r="A155" s="38"/>
      <c r="B155" s="39"/>
      <c r="C155" s="249" t="s">
        <v>218</v>
      </c>
      <c r="D155" s="249" t="s">
        <v>162</v>
      </c>
      <c r="E155" s="250" t="s">
        <v>1490</v>
      </c>
      <c r="F155" s="251" t="s">
        <v>1491</v>
      </c>
      <c r="G155" s="252" t="s">
        <v>177</v>
      </c>
      <c r="H155" s="253">
        <v>125</v>
      </c>
      <c r="I155" s="254"/>
      <c r="J155" s="255">
        <f>ROUND(I155*H155,2)</f>
        <v>0</v>
      </c>
      <c r="K155" s="251" t="s">
        <v>1</v>
      </c>
      <c r="L155" s="256"/>
      <c r="M155" s="257" t="s">
        <v>1</v>
      </c>
      <c r="N155" s="258" t="s">
        <v>40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7" t="s">
        <v>278</v>
      </c>
      <c r="AT155" s="247" t="s">
        <v>162</v>
      </c>
      <c r="AU155" s="247" t="s">
        <v>83</v>
      </c>
      <c r="AY155" s="17" t="s">
        <v>141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7" t="s">
        <v>149</v>
      </c>
      <c r="BK155" s="248">
        <f>ROUND(I155*H155,2)</f>
        <v>0</v>
      </c>
      <c r="BL155" s="17" t="s">
        <v>214</v>
      </c>
      <c r="BM155" s="247" t="s">
        <v>288</v>
      </c>
    </row>
    <row r="156" s="2" customFormat="1" ht="16.5" customHeight="1">
      <c r="A156" s="38"/>
      <c r="B156" s="39"/>
      <c r="C156" s="236" t="s">
        <v>222</v>
      </c>
      <c r="D156" s="236" t="s">
        <v>144</v>
      </c>
      <c r="E156" s="237" t="s">
        <v>1492</v>
      </c>
      <c r="F156" s="238" t="s">
        <v>1493</v>
      </c>
      <c r="G156" s="239" t="s">
        <v>165</v>
      </c>
      <c r="H156" s="240">
        <v>11</v>
      </c>
      <c r="I156" s="241"/>
      <c r="J156" s="242">
        <f>ROUND(I156*H156,2)</f>
        <v>0</v>
      </c>
      <c r="K156" s="238" t="s">
        <v>148</v>
      </c>
      <c r="L156" s="44"/>
      <c r="M156" s="243" t="s">
        <v>1</v>
      </c>
      <c r="N156" s="244" t="s">
        <v>40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7" t="s">
        <v>214</v>
      </c>
      <c r="AT156" s="247" t="s">
        <v>144</v>
      </c>
      <c r="AU156" s="247" t="s">
        <v>83</v>
      </c>
      <c r="AY156" s="17" t="s">
        <v>141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7" t="s">
        <v>149</v>
      </c>
      <c r="BK156" s="248">
        <f>ROUND(I156*H156,2)</f>
        <v>0</v>
      </c>
      <c r="BL156" s="17" t="s">
        <v>214</v>
      </c>
      <c r="BM156" s="247" t="s">
        <v>297</v>
      </c>
    </row>
    <row r="157" s="13" customFormat="1">
      <c r="A157" s="13"/>
      <c r="B157" s="259"/>
      <c r="C157" s="260"/>
      <c r="D157" s="261" t="s">
        <v>168</v>
      </c>
      <c r="E157" s="262" t="s">
        <v>1</v>
      </c>
      <c r="F157" s="263" t="s">
        <v>1494</v>
      </c>
      <c r="G157" s="260"/>
      <c r="H157" s="264">
        <v>11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168</v>
      </c>
      <c r="AU157" s="270" t="s">
        <v>83</v>
      </c>
      <c r="AV157" s="13" t="s">
        <v>83</v>
      </c>
      <c r="AW157" s="13" t="s">
        <v>30</v>
      </c>
      <c r="AX157" s="13" t="s">
        <v>73</v>
      </c>
      <c r="AY157" s="270" t="s">
        <v>141</v>
      </c>
    </row>
    <row r="158" s="14" customFormat="1">
      <c r="A158" s="14"/>
      <c r="B158" s="271"/>
      <c r="C158" s="272"/>
      <c r="D158" s="261" t="s">
        <v>168</v>
      </c>
      <c r="E158" s="273" t="s">
        <v>1</v>
      </c>
      <c r="F158" s="274" t="s">
        <v>169</v>
      </c>
      <c r="G158" s="272"/>
      <c r="H158" s="275">
        <v>11</v>
      </c>
      <c r="I158" s="276"/>
      <c r="J158" s="272"/>
      <c r="K158" s="272"/>
      <c r="L158" s="277"/>
      <c r="M158" s="278"/>
      <c r="N158" s="279"/>
      <c r="O158" s="279"/>
      <c r="P158" s="279"/>
      <c r="Q158" s="279"/>
      <c r="R158" s="279"/>
      <c r="S158" s="279"/>
      <c r="T158" s="28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1" t="s">
        <v>168</v>
      </c>
      <c r="AU158" s="281" t="s">
        <v>83</v>
      </c>
      <c r="AV158" s="14" t="s">
        <v>149</v>
      </c>
      <c r="AW158" s="14" t="s">
        <v>30</v>
      </c>
      <c r="AX158" s="14" t="s">
        <v>81</v>
      </c>
      <c r="AY158" s="281" t="s">
        <v>141</v>
      </c>
    </row>
    <row r="159" s="2" customFormat="1" ht="16.5" customHeight="1">
      <c r="A159" s="38"/>
      <c r="B159" s="39"/>
      <c r="C159" s="249" t="s">
        <v>226</v>
      </c>
      <c r="D159" s="249" t="s">
        <v>162</v>
      </c>
      <c r="E159" s="250" t="s">
        <v>1495</v>
      </c>
      <c r="F159" s="251" t="s">
        <v>1496</v>
      </c>
      <c r="G159" s="252" t="s">
        <v>165</v>
      </c>
      <c r="H159" s="253">
        <v>7</v>
      </c>
      <c r="I159" s="254"/>
      <c r="J159" s="255">
        <f>ROUND(I159*H159,2)</f>
        <v>0</v>
      </c>
      <c r="K159" s="251" t="s">
        <v>148</v>
      </c>
      <c r="L159" s="256"/>
      <c r="M159" s="257" t="s">
        <v>1</v>
      </c>
      <c r="N159" s="258" t="s">
        <v>40</v>
      </c>
      <c r="O159" s="92"/>
      <c r="P159" s="245">
        <f>O159*H159</f>
        <v>0</v>
      </c>
      <c r="Q159" s="245">
        <v>0.00020000000000000001</v>
      </c>
      <c r="R159" s="245">
        <f>Q159*H159</f>
        <v>0.0014</v>
      </c>
      <c r="S159" s="245">
        <v>0</v>
      </c>
      <c r="T159" s="24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7" t="s">
        <v>278</v>
      </c>
      <c r="AT159" s="247" t="s">
        <v>162</v>
      </c>
      <c r="AU159" s="247" t="s">
        <v>83</v>
      </c>
      <c r="AY159" s="17" t="s">
        <v>141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7" t="s">
        <v>149</v>
      </c>
      <c r="BK159" s="248">
        <f>ROUND(I159*H159,2)</f>
        <v>0</v>
      </c>
      <c r="BL159" s="17" t="s">
        <v>214</v>
      </c>
      <c r="BM159" s="247" t="s">
        <v>305</v>
      </c>
    </row>
    <row r="160" s="2" customFormat="1" ht="16.5" customHeight="1">
      <c r="A160" s="38"/>
      <c r="B160" s="39"/>
      <c r="C160" s="249" t="s">
        <v>230</v>
      </c>
      <c r="D160" s="249" t="s">
        <v>162</v>
      </c>
      <c r="E160" s="250" t="s">
        <v>1497</v>
      </c>
      <c r="F160" s="251" t="s">
        <v>1498</v>
      </c>
      <c r="G160" s="252" t="s">
        <v>165</v>
      </c>
      <c r="H160" s="253">
        <v>4</v>
      </c>
      <c r="I160" s="254"/>
      <c r="J160" s="255">
        <f>ROUND(I160*H160,2)</f>
        <v>0</v>
      </c>
      <c r="K160" s="251" t="s">
        <v>148</v>
      </c>
      <c r="L160" s="256"/>
      <c r="M160" s="257" t="s">
        <v>1</v>
      </c>
      <c r="N160" s="258" t="s">
        <v>40</v>
      </c>
      <c r="O160" s="92"/>
      <c r="P160" s="245">
        <f>O160*H160</f>
        <v>0</v>
      </c>
      <c r="Q160" s="245">
        <v>0.00016000000000000001</v>
      </c>
      <c r="R160" s="245">
        <f>Q160*H160</f>
        <v>0.00064000000000000005</v>
      </c>
      <c r="S160" s="245">
        <v>0</v>
      </c>
      <c r="T160" s="24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7" t="s">
        <v>278</v>
      </c>
      <c r="AT160" s="247" t="s">
        <v>162</v>
      </c>
      <c r="AU160" s="247" t="s">
        <v>83</v>
      </c>
      <c r="AY160" s="17" t="s">
        <v>141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7" t="s">
        <v>149</v>
      </c>
      <c r="BK160" s="248">
        <f>ROUND(I160*H160,2)</f>
        <v>0</v>
      </c>
      <c r="BL160" s="17" t="s">
        <v>214</v>
      </c>
      <c r="BM160" s="247" t="s">
        <v>313</v>
      </c>
    </row>
    <row r="161" s="2" customFormat="1" ht="16.5" customHeight="1">
      <c r="A161" s="38"/>
      <c r="B161" s="39"/>
      <c r="C161" s="236" t="s">
        <v>7</v>
      </c>
      <c r="D161" s="236" t="s">
        <v>144</v>
      </c>
      <c r="E161" s="237" t="s">
        <v>1499</v>
      </c>
      <c r="F161" s="238" t="s">
        <v>1500</v>
      </c>
      <c r="G161" s="239" t="s">
        <v>165</v>
      </c>
      <c r="H161" s="240">
        <v>2</v>
      </c>
      <c r="I161" s="241"/>
      <c r="J161" s="242">
        <f>ROUND(I161*H161,2)</f>
        <v>0</v>
      </c>
      <c r="K161" s="238" t="s">
        <v>1</v>
      </c>
      <c r="L161" s="44"/>
      <c r="M161" s="243" t="s">
        <v>1</v>
      </c>
      <c r="N161" s="244" t="s">
        <v>40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7" t="s">
        <v>214</v>
      </c>
      <c r="AT161" s="247" t="s">
        <v>144</v>
      </c>
      <c r="AU161" s="247" t="s">
        <v>83</v>
      </c>
      <c r="AY161" s="17" t="s">
        <v>141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7" t="s">
        <v>149</v>
      </c>
      <c r="BK161" s="248">
        <f>ROUND(I161*H161,2)</f>
        <v>0</v>
      </c>
      <c r="BL161" s="17" t="s">
        <v>214</v>
      </c>
      <c r="BM161" s="247" t="s">
        <v>321</v>
      </c>
    </row>
    <row r="162" s="2" customFormat="1" ht="16.5" customHeight="1">
      <c r="A162" s="38"/>
      <c r="B162" s="39"/>
      <c r="C162" s="236" t="s">
        <v>237</v>
      </c>
      <c r="D162" s="236" t="s">
        <v>144</v>
      </c>
      <c r="E162" s="237" t="s">
        <v>1501</v>
      </c>
      <c r="F162" s="238" t="s">
        <v>1502</v>
      </c>
      <c r="G162" s="239" t="s">
        <v>165</v>
      </c>
      <c r="H162" s="240">
        <v>41</v>
      </c>
      <c r="I162" s="241"/>
      <c r="J162" s="242">
        <f>ROUND(I162*H162,2)</f>
        <v>0</v>
      </c>
      <c r="K162" s="238" t="s">
        <v>148</v>
      </c>
      <c r="L162" s="44"/>
      <c r="M162" s="243" t="s">
        <v>1</v>
      </c>
      <c r="N162" s="244" t="s">
        <v>40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7" t="s">
        <v>214</v>
      </c>
      <c r="AT162" s="247" t="s">
        <v>144</v>
      </c>
      <c r="AU162" s="247" t="s">
        <v>83</v>
      </c>
      <c r="AY162" s="17" t="s">
        <v>141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7" t="s">
        <v>149</v>
      </c>
      <c r="BK162" s="248">
        <f>ROUND(I162*H162,2)</f>
        <v>0</v>
      </c>
      <c r="BL162" s="17" t="s">
        <v>214</v>
      </c>
      <c r="BM162" s="247" t="s">
        <v>329</v>
      </c>
    </row>
    <row r="163" s="13" customFormat="1">
      <c r="A163" s="13"/>
      <c r="B163" s="259"/>
      <c r="C163" s="260"/>
      <c r="D163" s="261" t="s">
        <v>168</v>
      </c>
      <c r="E163" s="262" t="s">
        <v>1</v>
      </c>
      <c r="F163" s="263" t="s">
        <v>1503</v>
      </c>
      <c r="G163" s="260"/>
      <c r="H163" s="264">
        <v>41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168</v>
      </c>
      <c r="AU163" s="270" t="s">
        <v>83</v>
      </c>
      <c r="AV163" s="13" t="s">
        <v>83</v>
      </c>
      <c r="AW163" s="13" t="s">
        <v>30</v>
      </c>
      <c r="AX163" s="13" t="s">
        <v>73</v>
      </c>
      <c r="AY163" s="270" t="s">
        <v>141</v>
      </c>
    </row>
    <row r="164" s="14" customFormat="1">
      <c r="A164" s="14"/>
      <c r="B164" s="271"/>
      <c r="C164" s="272"/>
      <c r="D164" s="261" t="s">
        <v>168</v>
      </c>
      <c r="E164" s="273" t="s">
        <v>1</v>
      </c>
      <c r="F164" s="274" t="s">
        <v>169</v>
      </c>
      <c r="G164" s="272"/>
      <c r="H164" s="275">
        <v>41</v>
      </c>
      <c r="I164" s="276"/>
      <c r="J164" s="272"/>
      <c r="K164" s="272"/>
      <c r="L164" s="277"/>
      <c r="M164" s="278"/>
      <c r="N164" s="279"/>
      <c r="O164" s="279"/>
      <c r="P164" s="279"/>
      <c r="Q164" s="279"/>
      <c r="R164" s="279"/>
      <c r="S164" s="279"/>
      <c r="T164" s="28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1" t="s">
        <v>168</v>
      </c>
      <c r="AU164" s="281" t="s">
        <v>83</v>
      </c>
      <c r="AV164" s="14" t="s">
        <v>149</v>
      </c>
      <c r="AW164" s="14" t="s">
        <v>30</v>
      </c>
      <c r="AX164" s="14" t="s">
        <v>81</v>
      </c>
      <c r="AY164" s="281" t="s">
        <v>141</v>
      </c>
    </row>
    <row r="165" s="2" customFormat="1" ht="21.75" customHeight="1">
      <c r="A165" s="38"/>
      <c r="B165" s="39"/>
      <c r="C165" s="249" t="s">
        <v>242</v>
      </c>
      <c r="D165" s="249" t="s">
        <v>162</v>
      </c>
      <c r="E165" s="250" t="s">
        <v>1504</v>
      </c>
      <c r="F165" s="251" t="s">
        <v>1505</v>
      </c>
      <c r="G165" s="252" t="s">
        <v>165</v>
      </c>
      <c r="H165" s="253">
        <v>16</v>
      </c>
      <c r="I165" s="254"/>
      <c r="J165" s="255">
        <f>ROUND(I165*H165,2)</f>
        <v>0</v>
      </c>
      <c r="K165" s="251" t="s">
        <v>148</v>
      </c>
      <c r="L165" s="256"/>
      <c r="M165" s="257" t="s">
        <v>1</v>
      </c>
      <c r="N165" s="258" t="s">
        <v>40</v>
      </c>
      <c r="O165" s="92"/>
      <c r="P165" s="245">
        <f>O165*H165</f>
        <v>0</v>
      </c>
      <c r="Q165" s="245">
        <v>0.00069999999999999999</v>
      </c>
      <c r="R165" s="245">
        <f>Q165*H165</f>
        <v>0.0112</v>
      </c>
      <c r="S165" s="245">
        <v>0</v>
      </c>
      <c r="T165" s="24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7" t="s">
        <v>278</v>
      </c>
      <c r="AT165" s="247" t="s">
        <v>162</v>
      </c>
      <c r="AU165" s="247" t="s">
        <v>83</v>
      </c>
      <c r="AY165" s="17" t="s">
        <v>141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7" t="s">
        <v>149</v>
      </c>
      <c r="BK165" s="248">
        <f>ROUND(I165*H165,2)</f>
        <v>0</v>
      </c>
      <c r="BL165" s="17" t="s">
        <v>214</v>
      </c>
      <c r="BM165" s="247" t="s">
        <v>337</v>
      </c>
    </row>
    <row r="166" s="2" customFormat="1" ht="21.75" customHeight="1">
      <c r="A166" s="38"/>
      <c r="B166" s="39"/>
      <c r="C166" s="249" t="s">
        <v>246</v>
      </c>
      <c r="D166" s="249" t="s">
        <v>162</v>
      </c>
      <c r="E166" s="250" t="s">
        <v>1506</v>
      </c>
      <c r="F166" s="251" t="s">
        <v>1507</v>
      </c>
      <c r="G166" s="252" t="s">
        <v>165</v>
      </c>
      <c r="H166" s="253">
        <v>18</v>
      </c>
      <c r="I166" s="254"/>
      <c r="J166" s="255">
        <f>ROUND(I166*H166,2)</f>
        <v>0</v>
      </c>
      <c r="K166" s="251" t="s">
        <v>148</v>
      </c>
      <c r="L166" s="256"/>
      <c r="M166" s="257" t="s">
        <v>1</v>
      </c>
      <c r="N166" s="258" t="s">
        <v>40</v>
      </c>
      <c r="O166" s="92"/>
      <c r="P166" s="245">
        <f>O166*H166</f>
        <v>0</v>
      </c>
      <c r="Q166" s="245">
        <v>0.00025999999999999998</v>
      </c>
      <c r="R166" s="245">
        <f>Q166*H166</f>
        <v>0.0046799999999999993</v>
      </c>
      <c r="S166" s="245">
        <v>0</v>
      </c>
      <c r="T166" s="24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7" t="s">
        <v>278</v>
      </c>
      <c r="AT166" s="247" t="s">
        <v>162</v>
      </c>
      <c r="AU166" s="247" t="s">
        <v>83</v>
      </c>
      <c r="AY166" s="17" t="s">
        <v>141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7" t="s">
        <v>149</v>
      </c>
      <c r="BK166" s="248">
        <f>ROUND(I166*H166,2)</f>
        <v>0</v>
      </c>
      <c r="BL166" s="17" t="s">
        <v>214</v>
      </c>
      <c r="BM166" s="247" t="s">
        <v>345</v>
      </c>
    </row>
    <row r="167" s="2" customFormat="1" ht="16.5" customHeight="1">
      <c r="A167" s="38"/>
      <c r="B167" s="39"/>
      <c r="C167" s="249" t="s">
        <v>250</v>
      </c>
      <c r="D167" s="249" t="s">
        <v>162</v>
      </c>
      <c r="E167" s="250" t="s">
        <v>1508</v>
      </c>
      <c r="F167" s="251" t="s">
        <v>1509</v>
      </c>
      <c r="G167" s="252" t="s">
        <v>165</v>
      </c>
      <c r="H167" s="253">
        <v>7</v>
      </c>
      <c r="I167" s="254"/>
      <c r="J167" s="255">
        <f>ROUND(I167*H167,2)</f>
        <v>0</v>
      </c>
      <c r="K167" s="251" t="s">
        <v>148</v>
      </c>
      <c r="L167" s="256"/>
      <c r="M167" s="257" t="s">
        <v>1</v>
      </c>
      <c r="N167" s="258" t="s">
        <v>40</v>
      </c>
      <c r="O167" s="92"/>
      <c r="P167" s="245">
        <f>O167*H167</f>
        <v>0</v>
      </c>
      <c r="Q167" s="245">
        <v>0.00012999999999999999</v>
      </c>
      <c r="R167" s="245">
        <f>Q167*H167</f>
        <v>0.00090999999999999989</v>
      </c>
      <c r="S167" s="245">
        <v>0</v>
      </c>
      <c r="T167" s="24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7" t="s">
        <v>278</v>
      </c>
      <c r="AT167" s="247" t="s">
        <v>162</v>
      </c>
      <c r="AU167" s="247" t="s">
        <v>83</v>
      </c>
      <c r="AY167" s="17" t="s">
        <v>141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7" t="s">
        <v>149</v>
      </c>
      <c r="BK167" s="248">
        <f>ROUND(I167*H167,2)</f>
        <v>0</v>
      </c>
      <c r="BL167" s="17" t="s">
        <v>214</v>
      </c>
      <c r="BM167" s="247" t="s">
        <v>353</v>
      </c>
    </row>
    <row r="168" s="2" customFormat="1" ht="16.5" customHeight="1">
      <c r="A168" s="38"/>
      <c r="B168" s="39"/>
      <c r="C168" s="236" t="s">
        <v>254</v>
      </c>
      <c r="D168" s="236" t="s">
        <v>144</v>
      </c>
      <c r="E168" s="237" t="s">
        <v>1510</v>
      </c>
      <c r="F168" s="238" t="s">
        <v>1511</v>
      </c>
      <c r="G168" s="239" t="s">
        <v>165</v>
      </c>
      <c r="H168" s="240">
        <v>4</v>
      </c>
      <c r="I168" s="241"/>
      <c r="J168" s="242">
        <f>ROUND(I168*H168,2)</f>
        <v>0</v>
      </c>
      <c r="K168" s="238" t="s">
        <v>1</v>
      </c>
      <c r="L168" s="44"/>
      <c r="M168" s="243" t="s">
        <v>1</v>
      </c>
      <c r="N168" s="244" t="s">
        <v>40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7" t="s">
        <v>214</v>
      </c>
      <c r="AT168" s="247" t="s">
        <v>144</v>
      </c>
      <c r="AU168" s="247" t="s">
        <v>83</v>
      </c>
      <c r="AY168" s="17" t="s">
        <v>141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7" t="s">
        <v>149</v>
      </c>
      <c r="BK168" s="248">
        <f>ROUND(I168*H168,2)</f>
        <v>0</v>
      </c>
      <c r="BL168" s="17" t="s">
        <v>214</v>
      </c>
      <c r="BM168" s="247" t="s">
        <v>361</v>
      </c>
    </row>
    <row r="169" s="2" customFormat="1" ht="21.75" customHeight="1">
      <c r="A169" s="38"/>
      <c r="B169" s="39"/>
      <c r="C169" s="236" t="s">
        <v>258</v>
      </c>
      <c r="D169" s="236" t="s">
        <v>144</v>
      </c>
      <c r="E169" s="237" t="s">
        <v>1512</v>
      </c>
      <c r="F169" s="238" t="s">
        <v>1513</v>
      </c>
      <c r="G169" s="239" t="s">
        <v>165</v>
      </c>
      <c r="H169" s="240">
        <v>7</v>
      </c>
      <c r="I169" s="241"/>
      <c r="J169" s="242">
        <f>ROUND(I169*H169,2)</f>
        <v>0</v>
      </c>
      <c r="K169" s="238" t="s">
        <v>148</v>
      </c>
      <c r="L169" s="44"/>
      <c r="M169" s="243" t="s">
        <v>1</v>
      </c>
      <c r="N169" s="244" t="s">
        <v>40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7" t="s">
        <v>214</v>
      </c>
      <c r="AT169" s="247" t="s">
        <v>144</v>
      </c>
      <c r="AU169" s="247" t="s">
        <v>83</v>
      </c>
      <c r="AY169" s="17" t="s">
        <v>141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7" t="s">
        <v>149</v>
      </c>
      <c r="BK169" s="248">
        <f>ROUND(I169*H169,2)</f>
        <v>0</v>
      </c>
      <c r="BL169" s="17" t="s">
        <v>214</v>
      </c>
      <c r="BM169" s="247" t="s">
        <v>369</v>
      </c>
    </row>
    <row r="170" s="2" customFormat="1" ht="16.5" customHeight="1">
      <c r="A170" s="38"/>
      <c r="B170" s="39"/>
      <c r="C170" s="249" t="s">
        <v>262</v>
      </c>
      <c r="D170" s="249" t="s">
        <v>162</v>
      </c>
      <c r="E170" s="250" t="s">
        <v>1514</v>
      </c>
      <c r="F170" s="251" t="s">
        <v>1515</v>
      </c>
      <c r="G170" s="252" t="s">
        <v>165</v>
      </c>
      <c r="H170" s="253">
        <v>7</v>
      </c>
      <c r="I170" s="254"/>
      <c r="J170" s="255">
        <f>ROUND(I170*H170,2)</f>
        <v>0</v>
      </c>
      <c r="K170" s="251" t="s">
        <v>148</v>
      </c>
      <c r="L170" s="256"/>
      <c r="M170" s="257" t="s">
        <v>1</v>
      </c>
      <c r="N170" s="258" t="s">
        <v>40</v>
      </c>
      <c r="O170" s="92"/>
      <c r="P170" s="245">
        <f>O170*H170</f>
        <v>0</v>
      </c>
      <c r="Q170" s="245">
        <v>0.0041999999999999997</v>
      </c>
      <c r="R170" s="245">
        <f>Q170*H170</f>
        <v>0.029399999999999999</v>
      </c>
      <c r="S170" s="245">
        <v>0</v>
      </c>
      <c r="T170" s="24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7" t="s">
        <v>278</v>
      </c>
      <c r="AT170" s="247" t="s">
        <v>162</v>
      </c>
      <c r="AU170" s="247" t="s">
        <v>83</v>
      </c>
      <c r="AY170" s="17" t="s">
        <v>141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7" t="s">
        <v>149</v>
      </c>
      <c r="BK170" s="248">
        <f>ROUND(I170*H170,2)</f>
        <v>0</v>
      </c>
      <c r="BL170" s="17" t="s">
        <v>214</v>
      </c>
      <c r="BM170" s="247" t="s">
        <v>377</v>
      </c>
    </row>
    <row r="171" s="2" customFormat="1" ht="16.5" customHeight="1">
      <c r="A171" s="38"/>
      <c r="B171" s="39"/>
      <c r="C171" s="249" t="s">
        <v>266</v>
      </c>
      <c r="D171" s="249" t="s">
        <v>162</v>
      </c>
      <c r="E171" s="250" t="s">
        <v>1516</v>
      </c>
      <c r="F171" s="251" t="s">
        <v>1517</v>
      </c>
      <c r="G171" s="252" t="s">
        <v>165</v>
      </c>
      <c r="H171" s="253">
        <v>14</v>
      </c>
      <c r="I171" s="254"/>
      <c r="J171" s="255">
        <f>ROUND(I171*H171,2)</f>
        <v>0</v>
      </c>
      <c r="K171" s="251" t="s">
        <v>148</v>
      </c>
      <c r="L171" s="256"/>
      <c r="M171" s="257" t="s">
        <v>1</v>
      </c>
      <c r="N171" s="258" t="s">
        <v>40</v>
      </c>
      <c r="O171" s="92"/>
      <c r="P171" s="245">
        <f>O171*H171</f>
        <v>0</v>
      </c>
      <c r="Q171" s="245">
        <v>0.00032000000000000003</v>
      </c>
      <c r="R171" s="245">
        <f>Q171*H171</f>
        <v>0.0044800000000000005</v>
      </c>
      <c r="S171" s="245">
        <v>0</v>
      </c>
      <c r="T171" s="24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7" t="s">
        <v>278</v>
      </c>
      <c r="AT171" s="247" t="s">
        <v>162</v>
      </c>
      <c r="AU171" s="247" t="s">
        <v>83</v>
      </c>
      <c r="AY171" s="17" t="s">
        <v>141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7" t="s">
        <v>149</v>
      </c>
      <c r="BK171" s="248">
        <f>ROUND(I171*H171,2)</f>
        <v>0</v>
      </c>
      <c r="BL171" s="17" t="s">
        <v>214</v>
      </c>
      <c r="BM171" s="247" t="s">
        <v>385</v>
      </c>
    </row>
    <row r="172" s="2" customFormat="1" ht="16.5" customHeight="1">
      <c r="A172" s="38"/>
      <c r="B172" s="39"/>
      <c r="C172" s="236" t="s">
        <v>270</v>
      </c>
      <c r="D172" s="236" t="s">
        <v>144</v>
      </c>
      <c r="E172" s="237" t="s">
        <v>1518</v>
      </c>
      <c r="F172" s="238" t="s">
        <v>1519</v>
      </c>
      <c r="G172" s="239" t="s">
        <v>165</v>
      </c>
      <c r="H172" s="240">
        <v>40</v>
      </c>
      <c r="I172" s="241"/>
      <c r="J172" s="242">
        <f>ROUND(I172*H172,2)</f>
        <v>0</v>
      </c>
      <c r="K172" s="238" t="s">
        <v>148</v>
      </c>
      <c r="L172" s="44"/>
      <c r="M172" s="243" t="s">
        <v>1</v>
      </c>
      <c r="N172" s="244" t="s">
        <v>40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7" t="s">
        <v>214</v>
      </c>
      <c r="AT172" s="247" t="s">
        <v>144</v>
      </c>
      <c r="AU172" s="247" t="s">
        <v>83</v>
      </c>
      <c r="AY172" s="17" t="s">
        <v>141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7" t="s">
        <v>149</v>
      </c>
      <c r="BK172" s="248">
        <f>ROUND(I172*H172,2)</f>
        <v>0</v>
      </c>
      <c r="BL172" s="17" t="s">
        <v>214</v>
      </c>
      <c r="BM172" s="247" t="s">
        <v>393</v>
      </c>
    </row>
    <row r="173" s="2" customFormat="1" ht="16.5" customHeight="1">
      <c r="A173" s="38"/>
      <c r="B173" s="39"/>
      <c r="C173" s="249" t="s">
        <v>274</v>
      </c>
      <c r="D173" s="249" t="s">
        <v>162</v>
      </c>
      <c r="E173" s="250" t="s">
        <v>1520</v>
      </c>
      <c r="F173" s="251" t="s">
        <v>1521</v>
      </c>
      <c r="G173" s="252" t="s">
        <v>165</v>
      </c>
      <c r="H173" s="253">
        <v>40</v>
      </c>
      <c r="I173" s="254"/>
      <c r="J173" s="255">
        <f>ROUND(I173*H173,2)</f>
        <v>0</v>
      </c>
      <c r="K173" s="251" t="s">
        <v>1</v>
      </c>
      <c r="L173" s="256"/>
      <c r="M173" s="257" t="s">
        <v>1</v>
      </c>
      <c r="N173" s="258" t="s">
        <v>40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7" t="s">
        <v>278</v>
      </c>
      <c r="AT173" s="247" t="s">
        <v>162</v>
      </c>
      <c r="AU173" s="247" t="s">
        <v>83</v>
      </c>
      <c r="AY173" s="17" t="s">
        <v>141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7" t="s">
        <v>149</v>
      </c>
      <c r="BK173" s="248">
        <f>ROUND(I173*H173,2)</f>
        <v>0</v>
      </c>
      <c r="BL173" s="17" t="s">
        <v>214</v>
      </c>
      <c r="BM173" s="247" t="s">
        <v>401</v>
      </c>
    </row>
    <row r="174" s="2" customFormat="1" ht="16.5" customHeight="1">
      <c r="A174" s="38"/>
      <c r="B174" s="39"/>
      <c r="C174" s="236" t="s">
        <v>278</v>
      </c>
      <c r="D174" s="236" t="s">
        <v>144</v>
      </c>
      <c r="E174" s="237" t="s">
        <v>1522</v>
      </c>
      <c r="F174" s="238" t="s">
        <v>1523</v>
      </c>
      <c r="G174" s="239" t="s">
        <v>165</v>
      </c>
      <c r="H174" s="240">
        <v>70</v>
      </c>
      <c r="I174" s="241"/>
      <c r="J174" s="242">
        <f>ROUND(I174*H174,2)</f>
        <v>0</v>
      </c>
      <c r="K174" s="238" t="s">
        <v>148</v>
      </c>
      <c r="L174" s="44"/>
      <c r="M174" s="243" t="s">
        <v>1</v>
      </c>
      <c r="N174" s="244" t="s">
        <v>40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7" t="s">
        <v>214</v>
      </c>
      <c r="AT174" s="247" t="s">
        <v>144</v>
      </c>
      <c r="AU174" s="247" t="s">
        <v>83</v>
      </c>
      <c r="AY174" s="17" t="s">
        <v>141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7" t="s">
        <v>149</v>
      </c>
      <c r="BK174" s="248">
        <f>ROUND(I174*H174,2)</f>
        <v>0</v>
      </c>
      <c r="BL174" s="17" t="s">
        <v>214</v>
      </c>
      <c r="BM174" s="247" t="s">
        <v>409</v>
      </c>
    </row>
    <row r="175" s="2" customFormat="1" ht="16.5" customHeight="1">
      <c r="A175" s="38"/>
      <c r="B175" s="39"/>
      <c r="C175" s="249" t="s">
        <v>283</v>
      </c>
      <c r="D175" s="249" t="s">
        <v>162</v>
      </c>
      <c r="E175" s="250" t="s">
        <v>1524</v>
      </c>
      <c r="F175" s="251" t="s">
        <v>1525</v>
      </c>
      <c r="G175" s="252" t="s">
        <v>165</v>
      </c>
      <c r="H175" s="253">
        <v>70</v>
      </c>
      <c r="I175" s="254"/>
      <c r="J175" s="255">
        <f>ROUND(I175*H175,2)</f>
        <v>0</v>
      </c>
      <c r="K175" s="251" t="s">
        <v>1</v>
      </c>
      <c r="L175" s="256"/>
      <c r="M175" s="257" t="s">
        <v>1</v>
      </c>
      <c r="N175" s="258" t="s">
        <v>40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7" t="s">
        <v>278</v>
      </c>
      <c r="AT175" s="247" t="s">
        <v>162</v>
      </c>
      <c r="AU175" s="247" t="s">
        <v>83</v>
      </c>
      <c r="AY175" s="17" t="s">
        <v>141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7" t="s">
        <v>149</v>
      </c>
      <c r="BK175" s="248">
        <f>ROUND(I175*H175,2)</f>
        <v>0</v>
      </c>
      <c r="BL175" s="17" t="s">
        <v>214</v>
      </c>
      <c r="BM175" s="247" t="s">
        <v>417</v>
      </c>
    </row>
    <row r="176" s="2" customFormat="1" ht="21.75" customHeight="1">
      <c r="A176" s="38"/>
      <c r="B176" s="39"/>
      <c r="C176" s="236" t="s">
        <v>288</v>
      </c>
      <c r="D176" s="236" t="s">
        <v>144</v>
      </c>
      <c r="E176" s="237" t="s">
        <v>1526</v>
      </c>
      <c r="F176" s="238" t="s">
        <v>1527</v>
      </c>
      <c r="G176" s="239" t="s">
        <v>165</v>
      </c>
      <c r="H176" s="240">
        <v>2</v>
      </c>
      <c r="I176" s="241"/>
      <c r="J176" s="242">
        <f>ROUND(I176*H176,2)</f>
        <v>0</v>
      </c>
      <c r="K176" s="238" t="s">
        <v>1</v>
      </c>
      <c r="L176" s="44"/>
      <c r="M176" s="243" t="s">
        <v>1</v>
      </c>
      <c r="N176" s="244" t="s">
        <v>40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7" t="s">
        <v>214</v>
      </c>
      <c r="AT176" s="247" t="s">
        <v>144</v>
      </c>
      <c r="AU176" s="247" t="s">
        <v>83</v>
      </c>
      <c r="AY176" s="17" t="s">
        <v>141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7" t="s">
        <v>149</v>
      </c>
      <c r="BK176" s="248">
        <f>ROUND(I176*H176,2)</f>
        <v>0</v>
      </c>
      <c r="BL176" s="17" t="s">
        <v>214</v>
      </c>
      <c r="BM176" s="247" t="s">
        <v>425</v>
      </c>
    </row>
    <row r="177" s="2" customFormat="1">
      <c r="A177" s="38"/>
      <c r="B177" s="39"/>
      <c r="C177" s="40"/>
      <c r="D177" s="261" t="s">
        <v>205</v>
      </c>
      <c r="E177" s="40"/>
      <c r="F177" s="282" t="s">
        <v>1528</v>
      </c>
      <c r="G177" s="40"/>
      <c r="H177" s="40"/>
      <c r="I177" s="145"/>
      <c r="J177" s="40"/>
      <c r="K177" s="40"/>
      <c r="L177" s="44"/>
      <c r="M177" s="283"/>
      <c r="N177" s="284"/>
      <c r="O177" s="92"/>
      <c r="P177" s="92"/>
      <c r="Q177" s="92"/>
      <c r="R177" s="92"/>
      <c r="S177" s="92"/>
      <c r="T177" s="9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205</v>
      </c>
      <c r="AU177" s="17" t="s">
        <v>83</v>
      </c>
    </row>
    <row r="178" s="2" customFormat="1" ht="21.75" customHeight="1">
      <c r="A178" s="38"/>
      <c r="B178" s="39"/>
      <c r="C178" s="236" t="s">
        <v>293</v>
      </c>
      <c r="D178" s="236" t="s">
        <v>144</v>
      </c>
      <c r="E178" s="237" t="s">
        <v>1529</v>
      </c>
      <c r="F178" s="238" t="s">
        <v>1530</v>
      </c>
      <c r="G178" s="239" t="s">
        <v>165</v>
      </c>
      <c r="H178" s="240">
        <v>1</v>
      </c>
      <c r="I178" s="241"/>
      <c r="J178" s="242">
        <f>ROUND(I178*H178,2)</f>
        <v>0</v>
      </c>
      <c r="K178" s="238" t="s">
        <v>1</v>
      </c>
      <c r="L178" s="44"/>
      <c r="M178" s="243" t="s">
        <v>1</v>
      </c>
      <c r="N178" s="244" t="s">
        <v>40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7" t="s">
        <v>214</v>
      </c>
      <c r="AT178" s="247" t="s">
        <v>144</v>
      </c>
      <c r="AU178" s="247" t="s">
        <v>83</v>
      </c>
      <c r="AY178" s="17" t="s">
        <v>141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7" t="s">
        <v>149</v>
      </c>
      <c r="BK178" s="248">
        <f>ROUND(I178*H178,2)</f>
        <v>0</v>
      </c>
      <c r="BL178" s="17" t="s">
        <v>214</v>
      </c>
      <c r="BM178" s="247" t="s">
        <v>433</v>
      </c>
    </row>
    <row r="179" s="2" customFormat="1">
      <c r="A179" s="38"/>
      <c r="B179" s="39"/>
      <c r="C179" s="40"/>
      <c r="D179" s="261" t="s">
        <v>205</v>
      </c>
      <c r="E179" s="40"/>
      <c r="F179" s="282" t="s">
        <v>1528</v>
      </c>
      <c r="G179" s="40"/>
      <c r="H179" s="40"/>
      <c r="I179" s="145"/>
      <c r="J179" s="40"/>
      <c r="K179" s="40"/>
      <c r="L179" s="44"/>
      <c r="M179" s="283"/>
      <c r="N179" s="284"/>
      <c r="O179" s="92"/>
      <c r="P179" s="92"/>
      <c r="Q179" s="92"/>
      <c r="R179" s="92"/>
      <c r="S179" s="92"/>
      <c r="T179" s="93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205</v>
      </c>
      <c r="AU179" s="17" t="s">
        <v>83</v>
      </c>
    </row>
    <row r="180" s="2" customFormat="1" ht="21.75" customHeight="1">
      <c r="A180" s="38"/>
      <c r="B180" s="39"/>
      <c r="C180" s="236" t="s">
        <v>297</v>
      </c>
      <c r="D180" s="236" t="s">
        <v>144</v>
      </c>
      <c r="E180" s="237" t="s">
        <v>1531</v>
      </c>
      <c r="F180" s="238" t="s">
        <v>1532</v>
      </c>
      <c r="G180" s="239" t="s">
        <v>165</v>
      </c>
      <c r="H180" s="240">
        <v>2</v>
      </c>
      <c r="I180" s="241"/>
      <c r="J180" s="242">
        <f>ROUND(I180*H180,2)</f>
        <v>0</v>
      </c>
      <c r="K180" s="238" t="s">
        <v>1</v>
      </c>
      <c r="L180" s="44"/>
      <c r="M180" s="243" t="s">
        <v>1</v>
      </c>
      <c r="N180" s="244" t="s">
        <v>40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7" t="s">
        <v>214</v>
      </c>
      <c r="AT180" s="247" t="s">
        <v>144</v>
      </c>
      <c r="AU180" s="247" t="s">
        <v>83</v>
      </c>
      <c r="AY180" s="17" t="s">
        <v>141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7" t="s">
        <v>149</v>
      </c>
      <c r="BK180" s="248">
        <f>ROUND(I180*H180,2)</f>
        <v>0</v>
      </c>
      <c r="BL180" s="17" t="s">
        <v>214</v>
      </c>
      <c r="BM180" s="247" t="s">
        <v>445</v>
      </c>
    </row>
    <row r="181" s="2" customFormat="1">
      <c r="A181" s="38"/>
      <c r="B181" s="39"/>
      <c r="C181" s="40"/>
      <c r="D181" s="261" t="s">
        <v>205</v>
      </c>
      <c r="E181" s="40"/>
      <c r="F181" s="282" t="s">
        <v>1528</v>
      </c>
      <c r="G181" s="40"/>
      <c r="H181" s="40"/>
      <c r="I181" s="145"/>
      <c r="J181" s="40"/>
      <c r="K181" s="40"/>
      <c r="L181" s="44"/>
      <c r="M181" s="283"/>
      <c r="N181" s="284"/>
      <c r="O181" s="92"/>
      <c r="P181" s="92"/>
      <c r="Q181" s="92"/>
      <c r="R181" s="92"/>
      <c r="S181" s="92"/>
      <c r="T181" s="9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205</v>
      </c>
      <c r="AU181" s="17" t="s">
        <v>83</v>
      </c>
    </row>
    <row r="182" s="2" customFormat="1" ht="21.75" customHeight="1">
      <c r="A182" s="38"/>
      <c r="B182" s="39"/>
      <c r="C182" s="236" t="s">
        <v>301</v>
      </c>
      <c r="D182" s="236" t="s">
        <v>144</v>
      </c>
      <c r="E182" s="237" t="s">
        <v>1533</v>
      </c>
      <c r="F182" s="238" t="s">
        <v>1534</v>
      </c>
      <c r="G182" s="239" t="s">
        <v>165</v>
      </c>
      <c r="H182" s="240">
        <v>2</v>
      </c>
      <c r="I182" s="241"/>
      <c r="J182" s="242">
        <f>ROUND(I182*H182,2)</f>
        <v>0</v>
      </c>
      <c r="K182" s="238" t="s">
        <v>1</v>
      </c>
      <c r="L182" s="44"/>
      <c r="M182" s="243" t="s">
        <v>1</v>
      </c>
      <c r="N182" s="244" t="s">
        <v>40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7" t="s">
        <v>214</v>
      </c>
      <c r="AT182" s="247" t="s">
        <v>144</v>
      </c>
      <c r="AU182" s="247" t="s">
        <v>83</v>
      </c>
      <c r="AY182" s="17" t="s">
        <v>141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7" t="s">
        <v>149</v>
      </c>
      <c r="BK182" s="248">
        <f>ROUND(I182*H182,2)</f>
        <v>0</v>
      </c>
      <c r="BL182" s="17" t="s">
        <v>214</v>
      </c>
      <c r="BM182" s="247" t="s">
        <v>453</v>
      </c>
    </row>
    <row r="183" s="2" customFormat="1">
      <c r="A183" s="38"/>
      <c r="B183" s="39"/>
      <c r="C183" s="40"/>
      <c r="D183" s="261" t="s">
        <v>205</v>
      </c>
      <c r="E183" s="40"/>
      <c r="F183" s="282" t="s">
        <v>1528</v>
      </c>
      <c r="G183" s="40"/>
      <c r="H183" s="40"/>
      <c r="I183" s="145"/>
      <c r="J183" s="40"/>
      <c r="K183" s="40"/>
      <c r="L183" s="44"/>
      <c r="M183" s="283"/>
      <c r="N183" s="284"/>
      <c r="O183" s="92"/>
      <c r="P183" s="92"/>
      <c r="Q183" s="92"/>
      <c r="R183" s="92"/>
      <c r="S183" s="92"/>
      <c r="T183" s="9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205</v>
      </c>
      <c r="AU183" s="17" t="s">
        <v>83</v>
      </c>
    </row>
    <row r="184" s="2" customFormat="1" ht="16.5" customHeight="1">
      <c r="A184" s="38"/>
      <c r="B184" s="39"/>
      <c r="C184" s="236" t="s">
        <v>305</v>
      </c>
      <c r="D184" s="236" t="s">
        <v>144</v>
      </c>
      <c r="E184" s="237" t="s">
        <v>1535</v>
      </c>
      <c r="F184" s="238" t="s">
        <v>1536</v>
      </c>
      <c r="G184" s="239" t="s">
        <v>165</v>
      </c>
      <c r="H184" s="240">
        <v>10</v>
      </c>
      <c r="I184" s="241"/>
      <c r="J184" s="242">
        <f>ROUND(I184*H184,2)</f>
        <v>0</v>
      </c>
      <c r="K184" s="238" t="s">
        <v>1</v>
      </c>
      <c r="L184" s="44"/>
      <c r="M184" s="243" t="s">
        <v>1</v>
      </c>
      <c r="N184" s="244" t="s">
        <v>40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7" t="s">
        <v>214</v>
      </c>
      <c r="AT184" s="247" t="s">
        <v>144</v>
      </c>
      <c r="AU184" s="247" t="s">
        <v>83</v>
      </c>
      <c r="AY184" s="17" t="s">
        <v>141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7" t="s">
        <v>149</v>
      </c>
      <c r="BK184" s="248">
        <f>ROUND(I184*H184,2)</f>
        <v>0</v>
      </c>
      <c r="BL184" s="17" t="s">
        <v>214</v>
      </c>
      <c r="BM184" s="247" t="s">
        <v>461</v>
      </c>
    </row>
    <row r="185" s="2" customFormat="1" ht="16.5" customHeight="1">
      <c r="A185" s="38"/>
      <c r="B185" s="39"/>
      <c r="C185" s="249" t="s">
        <v>309</v>
      </c>
      <c r="D185" s="249" t="s">
        <v>162</v>
      </c>
      <c r="E185" s="250" t="s">
        <v>1537</v>
      </c>
      <c r="F185" s="251" t="s">
        <v>1538</v>
      </c>
      <c r="G185" s="252" t="s">
        <v>165</v>
      </c>
      <c r="H185" s="253">
        <v>10</v>
      </c>
      <c r="I185" s="254"/>
      <c r="J185" s="255">
        <f>ROUND(I185*H185,2)</f>
        <v>0</v>
      </c>
      <c r="K185" s="251" t="s">
        <v>148</v>
      </c>
      <c r="L185" s="256"/>
      <c r="M185" s="257" t="s">
        <v>1</v>
      </c>
      <c r="N185" s="258" t="s">
        <v>40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7" t="s">
        <v>278</v>
      </c>
      <c r="AT185" s="247" t="s">
        <v>162</v>
      </c>
      <c r="AU185" s="247" t="s">
        <v>83</v>
      </c>
      <c r="AY185" s="17" t="s">
        <v>141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7" t="s">
        <v>149</v>
      </c>
      <c r="BK185" s="248">
        <f>ROUND(I185*H185,2)</f>
        <v>0</v>
      </c>
      <c r="BL185" s="17" t="s">
        <v>214</v>
      </c>
      <c r="BM185" s="247" t="s">
        <v>469</v>
      </c>
    </row>
    <row r="186" s="2" customFormat="1" ht="16.5" customHeight="1">
      <c r="A186" s="38"/>
      <c r="B186" s="39"/>
      <c r="C186" s="236" t="s">
        <v>313</v>
      </c>
      <c r="D186" s="236" t="s">
        <v>144</v>
      </c>
      <c r="E186" s="237" t="s">
        <v>1539</v>
      </c>
      <c r="F186" s="238" t="s">
        <v>1540</v>
      </c>
      <c r="G186" s="239" t="s">
        <v>165</v>
      </c>
      <c r="H186" s="240">
        <v>1</v>
      </c>
      <c r="I186" s="241"/>
      <c r="J186" s="242">
        <f>ROUND(I186*H186,2)</f>
        <v>0</v>
      </c>
      <c r="K186" s="238" t="s">
        <v>1</v>
      </c>
      <c r="L186" s="44"/>
      <c r="M186" s="243" t="s">
        <v>1</v>
      </c>
      <c r="N186" s="244" t="s">
        <v>40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7" t="s">
        <v>214</v>
      </c>
      <c r="AT186" s="247" t="s">
        <v>144</v>
      </c>
      <c r="AU186" s="247" t="s">
        <v>83</v>
      </c>
      <c r="AY186" s="17" t="s">
        <v>141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7" t="s">
        <v>149</v>
      </c>
      <c r="BK186" s="248">
        <f>ROUND(I186*H186,2)</f>
        <v>0</v>
      </c>
      <c r="BL186" s="17" t="s">
        <v>214</v>
      </c>
      <c r="BM186" s="247" t="s">
        <v>477</v>
      </c>
    </row>
    <row r="187" s="2" customFormat="1" ht="16.5" customHeight="1">
      <c r="A187" s="38"/>
      <c r="B187" s="39"/>
      <c r="C187" s="236" t="s">
        <v>317</v>
      </c>
      <c r="D187" s="236" t="s">
        <v>144</v>
      </c>
      <c r="E187" s="237" t="s">
        <v>1541</v>
      </c>
      <c r="F187" s="238" t="s">
        <v>1542</v>
      </c>
      <c r="G187" s="239" t="s">
        <v>165</v>
      </c>
      <c r="H187" s="240">
        <v>1</v>
      </c>
      <c r="I187" s="241"/>
      <c r="J187" s="242">
        <f>ROUND(I187*H187,2)</f>
        <v>0</v>
      </c>
      <c r="K187" s="238" t="s">
        <v>148</v>
      </c>
      <c r="L187" s="44"/>
      <c r="M187" s="243" t="s">
        <v>1</v>
      </c>
      <c r="N187" s="244" t="s">
        <v>40</v>
      </c>
      <c r="O187" s="92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7" t="s">
        <v>214</v>
      </c>
      <c r="AT187" s="247" t="s">
        <v>144</v>
      </c>
      <c r="AU187" s="247" t="s">
        <v>83</v>
      </c>
      <c r="AY187" s="17" t="s">
        <v>141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7" t="s">
        <v>149</v>
      </c>
      <c r="BK187" s="248">
        <f>ROUND(I187*H187,2)</f>
        <v>0</v>
      </c>
      <c r="BL187" s="17" t="s">
        <v>214</v>
      </c>
      <c r="BM187" s="247" t="s">
        <v>491</v>
      </c>
    </row>
    <row r="188" s="2" customFormat="1" ht="16.5" customHeight="1">
      <c r="A188" s="38"/>
      <c r="B188" s="39"/>
      <c r="C188" s="236" t="s">
        <v>321</v>
      </c>
      <c r="D188" s="236" t="s">
        <v>144</v>
      </c>
      <c r="E188" s="237" t="s">
        <v>1543</v>
      </c>
      <c r="F188" s="238" t="s">
        <v>1544</v>
      </c>
      <c r="G188" s="239" t="s">
        <v>165</v>
      </c>
      <c r="H188" s="240">
        <v>1</v>
      </c>
      <c r="I188" s="241"/>
      <c r="J188" s="242">
        <f>ROUND(I188*H188,2)</f>
        <v>0</v>
      </c>
      <c r="K188" s="238" t="s">
        <v>148</v>
      </c>
      <c r="L188" s="44"/>
      <c r="M188" s="243" t="s">
        <v>1</v>
      </c>
      <c r="N188" s="244" t="s">
        <v>40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7" t="s">
        <v>214</v>
      </c>
      <c r="AT188" s="247" t="s">
        <v>144</v>
      </c>
      <c r="AU188" s="247" t="s">
        <v>83</v>
      </c>
      <c r="AY188" s="17" t="s">
        <v>141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7" t="s">
        <v>149</v>
      </c>
      <c r="BK188" s="248">
        <f>ROUND(I188*H188,2)</f>
        <v>0</v>
      </c>
      <c r="BL188" s="17" t="s">
        <v>214</v>
      </c>
      <c r="BM188" s="247" t="s">
        <v>499</v>
      </c>
    </row>
    <row r="189" s="2" customFormat="1" ht="16.5" customHeight="1">
      <c r="A189" s="38"/>
      <c r="B189" s="39"/>
      <c r="C189" s="236" t="s">
        <v>325</v>
      </c>
      <c r="D189" s="236" t="s">
        <v>144</v>
      </c>
      <c r="E189" s="237" t="s">
        <v>1545</v>
      </c>
      <c r="F189" s="238" t="s">
        <v>1546</v>
      </c>
      <c r="G189" s="239" t="s">
        <v>1441</v>
      </c>
      <c r="H189" s="240">
        <v>2</v>
      </c>
      <c r="I189" s="241"/>
      <c r="J189" s="242">
        <f>ROUND(I189*H189,2)</f>
        <v>0</v>
      </c>
      <c r="K189" s="238" t="s">
        <v>1</v>
      </c>
      <c r="L189" s="44"/>
      <c r="M189" s="243" t="s">
        <v>1</v>
      </c>
      <c r="N189" s="244" t="s">
        <v>40</v>
      </c>
      <c r="O189" s="92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7" t="s">
        <v>214</v>
      </c>
      <c r="AT189" s="247" t="s">
        <v>144</v>
      </c>
      <c r="AU189" s="247" t="s">
        <v>83</v>
      </c>
      <c r="AY189" s="17" t="s">
        <v>141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7" t="s">
        <v>149</v>
      </c>
      <c r="BK189" s="248">
        <f>ROUND(I189*H189,2)</f>
        <v>0</v>
      </c>
      <c r="BL189" s="17" t="s">
        <v>214</v>
      </c>
      <c r="BM189" s="247" t="s">
        <v>507</v>
      </c>
    </row>
    <row r="190" s="12" customFormat="1" ht="25.92" customHeight="1">
      <c r="A190" s="12"/>
      <c r="B190" s="220"/>
      <c r="C190" s="221"/>
      <c r="D190" s="222" t="s">
        <v>72</v>
      </c>
      <c r="E190" s="223" t="s">
        <v>162</v>
      </c>
      <c r="F190" s="223" t="s">
        <v>1253</v>
      </c>
      <c r="G190" s="221"/>
      <c r="H190" s="221"/>
      <c r="I190" s="224"/>
      <c r="J190" s="225">
        <f>BK190</f>
        <v>0</v>
      </c>
      <c r="K190" s="221"/>
      <c r="L190" s="226"/>
      <c r="M190" s="227"/>
      <c r="N190" s="228"/>
      <c r="O190" s="228"/>
      <c r="P190" s="229">
        <f>P191+P241</f>
        <v>0</v>
      </c>
      <c r="Q190" s="228"/>
      <c r="R190" s="229">
        <f>R191+R241</f>
        <v>31.753518000000003</v>
      </c>
      <c r="S190" s="228"/>
      <c r="T190" s="230">
        <f>T191+T241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1" t="s">
        <v>142</v>
      </c>
      <c r="AT190" s="232" t="s">
        <v>72</v>
      </c>
      <c r="AU190" s="232" t="s">
        <v>73</v>
      </c>
      <c r="AY190" s="231" t="s">
        <v>141</v>
      </c>
      <c r="BK190" s="233">
        <f>BK191+BK241</f>
        <v>0</v>
      </c>
    </row>
    <row r="191" s="12" customFormat="1" ht="22.8" customHeight="1">
      <c r="A191" s="12"/>
      <c r="B191" s="220"/>
      <c r="C191" s="221"/>
      <c r="D191" s="222" t="s">
        <v>72</v>
      </c>
      <c r="E191" s="234" t="s">
        <v>1254</v>
      </c>
      <c r="F191" s="234" t="s">
        <v>1255</v>
      </c>
      <c r="G191" s="221"/>
      <c r="H191" s="221"/>
      <c r="I191" s="224"/>
      <c r="J191" s="235">
        <f>BK191</f>
        <v>0</v>
      </c>
      <c r="K191" s="221"/>
      <c r="L191" s="226"/>
      <c r="M191" s="227"/>
      <c r="N191" s="228"/>
      <c r="O191" s="228"/>
      <c r="P191" s="229">
        <f>SUM(P192:P240)</f>
        <v>0</v>
      </c>
      <c r="Q191" s="228"/>
      <c r="R191" s="229">
        <f>SUM(R192:R240)</f>
        <v>31.753518000000003</v>
      </c>
      <c r="S191" s="228"/>
      <c r="T191" s="230">
        <f>SUM(T192:T240)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1" t="s">
        <v>142</v>
      </c>
      <c r="AT191" s="232" t="s">
        <v>72</v>
      </c>
      <c r="AU191" s="232" t="s">
        <v>81</v>
      </c>
      <c r="AY191" s="231" t="s">
        <v>141</v>
      </c>
      <c r="BK191" s="233">
        <f>SUM(BK192:BK240)</f>
        <v>0</v>
      </c>
    </row>
    <row r="192" s="2" customFormat="1" ht="21.75" customHeight="1">
      <c r="A192" s="38"/>
      <c r="B192" s="39"/>
      <c r="C192" s="236" t="s">
        <v>329</v>
      </c>
      <c r="D192" s="236" t="s">
        <v>144</v>
      </c>
      <c r="E192" s="237" t="s">
        <v>1547</v>
      </c>
      <c r="F192" s="238" t="s">
        <v>1548</v>
      </c>
      <c r="G192" s="239" t="s">
        <v>153</v>
      </c>
      <c r="H192" s="240">
        <v>10.199999999999999</v>
      </c>
      <c r="I192" s="241"/>
      <c r="J192" s="242">
        <f>ROUND(I192*H192,2)</f>
        <v>0</v>
      </c>
      <c r="K192" s="238" t="s">
        <v>148</v>
      </c>
      <c r="L192" s="44"/>
      <c r="M192" s="243" t="s">
        <v>1</v>
      </c>
      <c r="N192" s="244" t="s">
        <v>40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7" t="s">
        <v>409</v>
      </c>
      <c r="AT192" s="247" t="s">
        <v>144</v>
      </c>
      <c r="AU192" s="247" t="s">
        <v>83</v>
      </c>
      <c r="AY192" s="17" t="s">
        <v>141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7" t="s">
        <v>149</v>
      </c>
      <c r="BK192" s="248">
        <f>ROUND(I192*H192,2)</f>
        <v>0</v>
      </c>
      <c r="BL192" s="17" t="s">
        <v>409</v>
      </c>
      <c r="BM192" s="247" t="s">
        <v>515</v>
      </c>
    </row>
    <row r="193" s="13" customFormat="1">
      <c r="A193" s="13"/>
      <c r="B193" s="259"/>
      <c r="C193" s="260"/>
      <c r="D193" s="261" t="s">
        <v>168</v>
      </c>
      <c r="E193" s="262" t="s">
        <v>1</v>
      </c>
      <c r="F193" s="263" t="s">
        <v>1549</v>
      </c>
      <c r="G193" s="260"/>
      <c r="H193" s="264">
        <v>10.199999999999999</v>
      </c>
      <c r="I193" s="265"/>
      <c r="J193" s="260"/>
      <c r="K193" s="260"/>
      <c r="L193" s="266"/>
      <c r="M193" s="267"/>
      <c r="N193" s="268"/>
      <c r="O193" s="268"/>
      <c r="P193" s="268"/>
      <c r="Q193" s="268"/>
      <c r="R193" s="268"/>
      <c r="S193" s="268"/>
      <c r="T193" s="26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0" t="s">
        <v>168</v>
      </c>
      <c r="AU193" s="270" t="s">
        <v>83</v>
      </c>
      <c r="AV193" s="13" t="s">
        <v>83</v>
      </c>
      <c r="AW193" s="13" t="s">
        <v>30</v>
      </c>
      <c r="AX193" s="13" t="s">
        <v>73</v>
      </c>
      <c r="AY193" s="270" t="s">
        <v>141</v>
      </c>
    </row>
    <row r="194" s="14" customFormat="1">
      <c r="A194" s="14"/>
      <c r="B194" s="271"/>
      <c r="C194" s="272"/>
      <c r="D194" s="261" t="s">
        <v>168</v>
      </c>
      <c r="E194" s="273" t="s">
        <v>1</v>
      </c>
      <c r="F194" s="274" t="s">
        <v>169</v>
      </c>
      <c r="G194" s="272"/>
      <c r="H194" s="275">
        <v>10.199999999999999</v>
      </c>
      <c r="I194" s="276"/>
      <c r="J194" s="272"/>
      <c r="K194" s="272"/>
      <c r="L194" s="277"/>
      <c r="M194" s="278"/>
      <c r="N194" s="279"/>
      <c r="O194" s="279"/>
      <c r="P194" s="279"/>
      <c r="Q194" s="279"/>
      <c r="R194" s="279"/>
      <c r="S194" s="279"/>
      <c r="T194" s="28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1" t="s">
        <v>168</v>
      </c>
      <c r="AU194" s="281" t="s">
        <v>83</v>
      </c>
      <c r="AV194" s="14" t="s">
        <v>149</v>
      </c>
      <c r="AW194" s="14" t="s">
        <v>30</v>
      </c>
      <c r="AX194" s="14" t="s">
        <v>81</v>
      </c>
      <c r="AY194" s="281" t="s">
        <v>141</v>
      </c>
    </row>
    <row r="195" s="2" customFormat="1" ht="21.75" customHeight="1">
      <c r="A195" s="38"/>
      <c r="B195" s="39"/>
      <c r="C195" s="236" t="s">
        <v>333</v>
      </c>
      <c r="D195" s="236" t="s">
        <v>144</v>
      </c>
      <c r="E195" s="237" t="s">
        <v>1550</v>
      </c>
      <c r="F195" s="238" t="s">
        <v>1551</v>
      </c>
      <c r="G195" s="239" t="s">
        <v>153</v>
      </c>
      <c r="H195" s="240">
        <v>38.399999999999999</v>
      </c>
      <c r="I195" s="241"/>
      <c r="J195" s="242">
        <f>ROUND(I195*H195,2)</f>
        <v>0</v>
      </c>
      <c r="K195" s="238" t="s">
        <v>148</v>
      </c>
      <c r="L195" s="44"/>
      <c r="M195" s="243" t="s">
        <v>1</v>
      </c>
      <c r="N195" s="244" t="s">
        <v>40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7" t="s">
        <v>409</v>
      </c>
      <c r="AT195" s="247" t="s">
        <v>144</v>
      </c>
      <c r="AU195" s="247" t="s">
        <v>83</v>
      </c>
      <c r="AY195" s="17" t="s">
        <v>141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7" t="s">
        <v>149</v>
      </c>
      <c r="BK195" s="248">
        <f>ROUND(I195*H195,2)</f>
        <v>0</v>
      </c>
      <c r="BL195" s="17" t="s">
        <v>409</v>
      </c>
      <c r="BM195" s="247" t="s">
        <v>525</v>
      </c>
    </row>
    <row r="196" s="13" customFormat="1">
      <c r="A196" s="13"/>
      <c r="B196" s="259"/>
      <c r="C196" s="260"/>
      <c r="D196" s="261" t="s">
        <v>168</v>
      </c>
      <c r="E196" s="262" t="s">
        <v>1</v>
      </c>
      <c r="F196" s="263" t="s">
        <v>1552</v>
      </c>
      <c r="G196" s="260"/>
      <c r="H196" s="264">
        <v>38.399999999999999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168</v>
      </c>
      <c r="AU196" s="270" t="s">
        <v>83</v>
      </c>
      <c r="AV196" s="13" t="s">
        <v>83</v>
      </c>
      <c r="AW196" s="13" t="s">
        <v>30</v>
      </c>
      <c r="AX196" s="13" t="s">
        <v>73</v>
      </c>
      <c r="AY196" s="270" t="s">
        <v>141</v>
      </c>
    </row>
    <row r="197" s="14" customFormat="1">
      <c r="A197" s="14"/>
      <c r="B197" s="271"/>
      <c r="C197" s="272"/>
      <c r="D197" s="261" t="s">
        <v>168</v>
      </c>
      <c r="E197" s="273" t="s">
        <v>1</v>
      </c>
      <c r="F197" s="274" t="s">
        <v>169</v>
      </c>
      <c r="G197" s="272"/>
      <c r="H197" s="275">
        <v>38.399999999999999</v>
      </c>
      <c r="I197" s="276"/>
      <c r="J197" s="272"/>
      <c r="K197" s="272"/>
      <c r="L197" s="277"/>
      <c r="M197" s="278"/>
      <c r="N197" s="279"/>
      <c r="O197" s="279"/>
      <c r="P197" s="279"/>
      <c r="Q197" s="279"/>
      <c r="R197" s="279"/>
      <c r="S197" s="279"/>
      <c r="T197" s="28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1" t="s">
        <v>168</v>
      </c>
      <c r="AU197" s="281" t="s">
        <v>83</v>
      </c>
      <c r="AV197" s="14" t="s">
        <v>149</v>
      </c>
      <c r="AW197" s="14" t="s">
        <v>30</v>
      </c>
      <c r="AX197" s="14" t="s">
        <v>81</v>
      </c>
      <c r="AY197" s="281" t="s">
        <v>141</v>
      </c>
    </row>
    <row r="198" s="2" customFormat="1" ht="21.75" customHeight="1">
      <c r="A198" s="38"/>
      <c r="B198" s="39"/>
      <c r="C198" s="236" t="s">
        <v>337</v>
      </c>
      <c r="D198" s="236" t="s">
        <v>144</v>
      </c>
      <c r="E198" s="237" t="s">
        <v>1553</v>
      </c>
      <c r="F198" s="238" t="s">
        <v>1554</v>
      </c>
      <c r="G198" s="239" t="s">
        <v>153</v>
      </c>
      <c r="H198" s="240">
        <v>51</v>
      </c>
      <c r="I198" s="241"/>
      <c r="J198" s="242">
        <f>ROUND(I198*H198,2)</f>
        <v>0</v>
      </c>
      <c r="K198" s="238" t="s">
        <v>148</v>
      </c>
      <c r="L198" s="44"/>
      <c r="M198" s="243" t="s">
        <v>1</v>
      </c>
      <c r="N198" s="244" t="s">
        <v>40</v>
      </c>
      <c r="O198" s="92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7" t="s">
        <v>409</v>
      </c>
      <c r="AT198" s="247" t="s">
        <v>144</v>
      </c>
      <c r="AU198" s="247" t="s">
        <v>83</v>
      </c>
      <c r="AY198" s="17" t="s">
        <v>141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7" t="s">
        <v>149</v>
      </c>
      <c r="BK198" s="248">
        <f>ROUND(I198*H198,2)</f>
        <v>0</v>
      </c>
      <c r="BL198" s="17" t="s">
        <v>409</v>
      </c>
      <c r="BM198" s="247" t="s">
        <v>533</v>
      </c>
    </row>
    <row r="199" s="13" customFormat="1">
      <c r="A199" s="13"/>
      <c r="B199" s="259"/>
      <c r="C199" s="260"/>
      <c r="D199" s="261" t="s">
        <v>168</v>
      </c>
      <c r="E199" s="262" t="s">
        <v>1</v>
      </c>
      <c r="F199" s="263" t="s">
        <v>1555</v>
      </c>
      <c r="G199" s="260"/>
      <c r="H199" s="264">
        <v>51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168</v>
      </c>
      <c r="AU199" s="270" t="s">
        <v>83</v>
      </c>
      <c r="AV199" s="13" t="s">
        <v>83</v>
      </c>
      <c r="AW199" s="13" t="s">
        <v>30</v>
      </c>
      <c r="AX199" s="13" t="s">
        <v>73</v>
      </c>
      <c r="AY199" s="270" t="s">
        <v>141</v>
      </c>
    </row>
    <row r="200" s="14" customFormat="1">
      <c r="A200" s="14"/>
      <c r="B200" s="271"/>
      <c r="C200" s="272"/>
      <c r="D200" s="261" t="s">
        <v>168</v>
      </c>
      <c r="E200" s="273" t="s">
        <v>1</v>
      </c>
      <c r="F200" s="274" t="s">
        <v>169</v>
      </c>
      <c r="G200" s="272"/>
      <c r="H200" s="275">
        <v>51</v>
      </c>
      <c r="I200" s="276"/>
      <c r="J200" s="272"/>
      <c r="K200" s="272"/>
      <c r="L200" s="277"/>
      <c r="M200" s="278"/>
      <c r="N200" s="279"/>
      <c r="O200" s="279"/>
      <c r="P200" s="279"/>
      <c r="Q200" s="279"/>
      <c r="R200" s="279"/>
      <c r="S200" s="279"/>
      <c r="T200" s="28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1" t="s">
        <v>168</v>
      </c>
      <c r="AU200" s="281" t="s">
        <v>83</v>
      </c>
      <c r="AV200" s="14" t="s">
        <v>149</v>
      </c>
      <c r="AW200" s="14" t="s">
        <v>30</v>
      </c>
      <c r="AX200" s="14" t="s">
        <v>81</v>
      </c>
      <c r="AY200" s="281" t="s">
        <v>141</v>
      </c>
    </row>
    <row r="201" s="2" customFormat="1" ht="21.75" customHeight="1">
      <c r="A201" s="38"/>
      <c r="B201" s="39"/>
      <c r="C201" s="236" t="s">
        <v>341</v>
      </c>
      <c r="D201" s="236" t="s">
        <v>144</v>
      </c>
      <c r="E201" s="237" t="s">
        <v>1556</v>
      </c>
      <c r="F201" s="238" t="s">
        <v>1557</v>
      </c>
      <c r="G201" s="239" t="s">
        <v>153</v>
      </c>
      <c r="H201" s="240">
        <v>2.3999999999999999</v>
      </c>
      <c r="I201" s="241"/>
      <c r="J201" s="242">
        <f>ROUND(I201*H201,2)</f>
        <v>0</v>
      </c>
      <c r="K201" s="238" t="s">
        <v>148</v>
      </c>
      <c r="L201" s="44"/>
      <c r="M201" s="243" t="s">
        <v>1</v>
      </c>
      <c r="N201" s="244" t="s">
        <v>40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7" t="s">
        <v>409</v>
      </c>
      <c r="AT201" s="247" t="s">
        <v>144</v>
      </c>
      <c r="AU201" s="247" t="s">
        <v>83</v>
      </c>
      <c r="AY201" s="17" t="s">
        <v>141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7" t="s">
        <v>149</v>
      </c>
      <c r="BK201" s="248">
        <f>ROUND(I201*H201,2)</f>
        <v>0</v>
      </c>
      <c r="BL201" s="17" t="s">
        <v>409</v>
      </c>
      <c r="BM201" s="247" t="s">
        <v>541</v>
      </c>
    </row>
    <row r="202" s="13" customFormat="1">
      <c r="A202" s="13"/>
      <c r="B202" s="259"/>
      <c r="C202" s="260"/>
      <c r="D202" s="261" t="s">
        <v>168</v>
      </c>
      <c r="E202" s="262" t="s">
        <v>1</v>
      </c>
      <c r="F202" s="263" t="s">
        <v>1558</v>
      </c>
      <c r="G202" s="260"/>
      <c r="H202" s="264">
        <v>2.3999999999999999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168</v>
      </c>
      <c r="AU202" s="270" t="s">
        <v>83</v>
      </c>
      <c r="AV202" s="13" t="s">
        <v>83</v>
      </c>
      <c r="AW202" s="13" t="s">
        <v>30</v>
      </c>
      <c r="AX202" s="13" t="s">
        <v>73</v>
      </c>
      <c r="AY202" s="270" t="s">
        <v>141</v>
      </c>
    </row>
    <row r="203" s="14" customFormat="1">
      <c r="A203" s="14"/>
      <c r="B203" s="271"/>
      <c r="C203" s="272"/>
      <c r="D203" s="261" t="s">
        <v>168</v>
      </c>
      <c r="E203" s="273" t="s">
        <v>1</v>
      </c>
      <c r="F203" s="274" t="s">
        <v>169</v>
      </c>
      <c r="G203" s="272"/>
      <c r="H203" s="275">
        <v>2.3999999999999999</v>
      </c>
      <c r="I203" s="276"/>
      <c r="J203" s="272"/>
      <c r="K203" s="272"/>
      <c r="L203" s="277"/>
      <c r="M203" s="278"/>
      <c r="N203" s="279"/>
      <c r="O203" s="279"/>
      <c r="P203" s="279"/>
      <c r="Q203" s="279"/>
      <c r="R203" s="279"/>
      <c r="S203" s="279"/>
      <c r="T203" s="28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1" t="s">
        <v>168</v>
      </c>
      <c r="AU203" s="281" t="s">
        <v>83</v>
      </c>
      <c r="AV203" s="14" t="s">
        <v>149</v>
      </c>
      <c r="AW203" s="14" t="s">
        <v>30</v>
      </c>
      <c r="AX203" s="14" t="s">
        <v>81</v>
      </c>
      <c r="AY203" s="281" t="s">
        <v>141</v>
      </c>
    </row>
    <row r="204" s="2" customFormat="1" ht="21.75" customHeight="1">
      <c r="A204" s="38"/>
      <c r="B204" s="39"/>
      <c r="C204" s="236" t="s">
        <v>345</v>
      </c>
      <c r="D204" s="236" t="s">
        <v>144</v>
      </c>
      <c r="E204" s="237" t="s">
        <v>1559</v>
      </c>
      <c r="F204" s="238" t="s">
        <v>1560</v>
      </c>
      <c r="G204" s="239" t="s">
        <v>177</v>
      </c>
      <c r="H204" s="240">
        <v>411</v>
      </c>
      <c r="I204" s="241"/>
      <c r="J204" s="242">
        <f>ROUND(I204*H204,2)</f>
        <v>0</v>
      </c>
      <c r="K204" s="238" t="s">
        <v>148</v>
      </c>
      <c r="L204" s="44"/>
      <c r="M204" s="243" t="s">
        <v>1</v>
      </c>
      <c r="N204" s="244" t="s">
        <v>40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7" t="s">
        <v>409</v>
      </c>
      <c r="AT204" s="247" t="s">
        <v>144</v>
      </c>
      <c r="AU204" s="247" t="s">
        <v>83</v>
      </c>
      <c r="AY204" s="17" t="s">
        <v>141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7" t="s">
        <v>149</v>
      </c>
      <c r="BK204" s="248">
        <f>ROUND(I204*H204,2)</f>
        <v>0</v>
      </c>
      <c r="BL204" s="17" t="s">
        <v>409</v>
      </c>
      <c r="BM204" s="247" t="s">
        <v>553</v>
      </c>
    </row>
    <row r="205" s="13" customFormat="1">
      <c r="A205" s="13"/>
      <c r="B205" s="259"/>
      <c r="C205" s="260"/>
      <c r="D205" s="261" t="s">
        <v>168</v>
      </c>
      <c r="E205" s="262" t="s">
        <v>1</v>
      </c>
      <c r="F205" s="263" t="s">
        <v>1561</v>
      </c>
      <c r="G205" s="260"/>
      <c r="H205" s="264">
        <v>411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168</v>
      </c>
      <c r="AU205" s="270" t="s">
        <v>83</v>
      </c>
      <c r="AV205" s="13" t="s">
        <v>83</v>
      </c>
      <c r="AW205" s="13" t="s">
        <v>30</v>
      </c>
      <c r="AX205" s="13" t="s">
        <v>73</v>
      </c>
      <c r="AY205" s="270" t="s">
        <v>141</v>
      </c>
    </row>
    <row r="206" s="14" customFormat="1">
      <c r="A206" s="14"/>
      <c r="B206" s="271"/>
      <c r="C206" s="272"/>
      <c r="D206" s="261" t="s">
        <v>168</v>
      </c>
      <c r="E206" s="273" t="s">
        <v>1</v>
      </c>
      <c r="F206" s="274" t="s">
        <v>169</v>
      </c>
      <c r="G206" s="272"/>
      <c r="H206" s="275">
        <v>411</v>
      </c>
      <c r="I206" s="276"/>
      <c r="J206" s="272"/>
      <c r="K206" s="272"/>
      <c r="L206" s="277"/>
      <c r="M206" s="278"/>
      <c r="N206" s="279"/>
      <c r="O206" s="279"/>
      <c r="P206" s="279"/>
      <c r="Q206" s="279"/>
      <c r="R206" s="279"/>
      <c r="S206" s="279"/>
      <c r="T206" s="28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1" t="s">
        <v>168</v>
      </c>
      <c r="AU206" s="281" t="s">
        <v>83</v>
      </c>
      <c r="AV206" s="14" t="s">
        <v>149</v>
      </c>
      <c r="AW206" s="14" t="s">
        <v>30</v>
      </c>
      <c r="AX206" s="14" t="s">
        <v>81</v>
      </c>
      <c r="AY206" s="281" t="s">
        <v>141</v>
      </c>
    </row>
    <row r="207" s="2" customFormat="1" ht="21.75" customHeight="1">
      <c r="A207" s="38"/>
      <c r="B207" s="39"/>
      <c r="C207" s="236" t="s">
        <v>349</v>
      </c>
      <c r="D207" s="236" t="s">
        <v>144</v>
      </c>
      <c r="E207" s="237" t="s">
        <v>1562</v>
      </c>
      <c r="F207" s="238" t="s">
        <v>1563</v>
      </c>
      <c r="G207" s="239" t="s">
        <v>177</v>
      </c>
      <c r="H207" s="240">
        <v>411</v>
      </c>
      <c r="I207" s="241"/>
      <c r="J207" s="242">
        <f>ROUND(I207*H207,2)</f>
        <v>0</v>
      </c>
      <c r="K207" s="238" t="s">
        <v>148</v>
      </c>
      <c r="L207" s="44"/>
      <c r="M207" s="243" t="s">
        <v>1</v>
      </c>
      <c r="N207" s="244" t="s">
        <v>40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7" t="s">
        <v>409</v>
      </c>
      <c r="AT207" s="247" t="s">
        <v>144</v>
      </c>
      <c r="AU207" s="247" t="s">
        <v>83</v>
      </c>
      <c r="AY207" s="17" t="s">
        <v>141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7" t="s">
        <v>149</v>
      </c>
      <c r="BK207" s="248">
        <f>ROUND(I207*H207,2)</f>
        <v>0</v>
      </c>
      <c r="BL207" s="17" t="s">
        <v>409</v>
      </c>
      <c r="BM207" s="247" t="s">
        <v>563</v>
      </c>
    </row>
    <row r="208" s="13" customFormat="1">
      <c r="A208" s="13"/>
      <c r="B208" s="259"/>
      <c r="C208" s="260"/>
      <c r="D208" s="261" t="s">
        <v>168</v>
      </c>
      <c r="E208" s="262" t="s">
        <v>1</v>
      </c>
      <c r="F208" s="263" t="s">
        <v>1564</v>
      </c>
      <c r="G208" s="260"/>
      <c r="H208" s="264">
        <v>411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168</v>
      </c>
      <c r="AU208" s="270" t="s">
        <v>83</v>
      </c>
      <c r="AV208" s="13" t="s">
        <v>83</v>
      </c>
      <c r="AW208" s="13" t="s">
        <v>30</v>
      </c>
      <c r="AX208" s="13" t="s">
        <v>73</v>
      </c>
      <c r="AY208" s="270" t="s">
        <v>141</v>
      </c>
    </row>
    <row r="209" s="14" customFormat="1">
      <c r="A209" s="14"/>
      <c r="B209" s="271"/>
      <c r="C209" s="272"/>
      <c r="D209" s="261" t="s">
        <v>168</v>
      </c>
      <c r="E209" s="273" t="s">
        <v>1</v>
      </c>
      <c r="F209" s="274" t="s">
        <v>169</v>
      </c>
      <c r="G209" s="272"/>
      <c r="H209" s="275">
        <v>411</v>
      </c>
      <c r="I209" s="276"/>
      <c r="J209" s="272"/>
      <c r="K209" s="272"/>
      <c r="L209" s="277"/>
      <c r="M209" s="278"/>
      <c r="N209" s="279"/>
      <c r="O209" s="279"/>
      <c r="P209" s="279"/>
      <c r="Q209" s="279"/>
      <c r="R209" s="279"/>
      <c r="S209" s="279"/>
      <c r="T209" s="28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1" t="s">
        <v>168</v>
      </c>
      <c r="AU209" s="281" t="s">
        <v>83</v>
      </c>
      <c r="AV209" s="14" t="s">
        <v>149</v>
      </c>
      <c r="AW209" s="14" t="s">
        <v>30</v>
      </c>
      <c r="AX209" s="14" t="s">
        <v>81</v>
      </c>
      <c r="AY209" s="281" t="s">
        <v>141</v>
      </c>
    </row>
    <row r="210" s="2" customFormat="1" ht="16.5" customHeight="1">
      <c r="A210" s="38"/>
      <c r="B210" s="39"/>
      <c r="C210" s="236" t="s">
        <v>353</v>
      </c>
      <c r="D210" s="236" t="s">
        <v>144</v>
      </c>
      <c r="E210" s="237" t="s">
        <v>1565</v>
      </c>
      <c r="F210" s="238" t="s">
        <v>1566</v>
      </c>
      <c r="G210" s="239" t="s">
        <v>153</v>
      </c>
      <c r="H210" s="240">
        <v>165</v>
      </c>
      <c r="I210" s="241"/>
      <c r="J210" s="242">
        <f>ROUND(I210*H210,2)</f>
        <v>0</v>
      </c>
      <c r="K210" s="238" t="s">
        <v>148</v>
      </c>
      <c r="L210" s="44"/>
      <c r="M210" s="243" t="s">
        <v>1</v>
      </c>
      <c r="N210" s="244" t="s">
        <v>40</v>
      </c>
      <c r="O210" s="92"/>
      <c r="P210" s="245">
        <f>O210*H210</f>
        <v>0</v>
      </c>
      <c r="Q210" s="245">
        <v>3.0000000000000001E-05</v>
      </c>
      <c r="R210" s="245">
        <f>Q210*H210</f>
        <v>0.0049500000000000004</v>
      </c>
      <c r="S210" s="245">
        <v>0</v>
      </c>
      <c r="T210" s="24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7" t="s">
        <v>409</v>
      </c>
      <c r="AT210" s="247" t="s">
        <v>144</v>
      </c>
      <c r="AU210" s="247" t="s">
        <v>83</v>
      </c>
      <c r="AY210" s="17" t="s">
        <v>141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7" t="s">
        <v>149</v>
      </c>
      <c r="BK210" s="248">
        <f>ROUND(I210*H210,2)</f>
        <v>0</v>
      </c>
      <c r="BL210" s="17" t="s">
        <v>409</v>
      </c>
      <c r="BM210" s="247" t="s">
        <v>571</v>
      </c>
    </row>
    <row r="211" s="13" customFormat="1">
      <c r="A211" s="13"/>
      <c r="B211" s="259"/>
      <c r="C211" s="260"/>
      <c r="D211" s="261" t="s">
        <v>168</v>
      </c>
      <c r="E211" s="262" t="s">
        <v>1</v>
      </c>
      <c r="F211" s="263" t="s">
        <v>1567</v>
      </c>
      <c r="G211" s="260"/>
      <c r="H211" s="264">
        <v>165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168</v>
      </c>
      <c r="AU211" s="270" t="s">
        <v>83</v>
      </c>
      <c r="AV211" s="13" t="s">
        <v>83</v>
      </c>
      <c r="AW211" s="13" t="s">
        <v>30</v>
      </c>
      <c r="AX211" s="13" t="s">
        <v>73</v>
      </c>
      <c r="AY211" s="270" t="s">
        <v>141</v>
      </c>
    </row>
    <row r="212" s="14" customFormat="1">
      <c r="A212" s="14"/>
      <c r="B212" s="271"/>
      <c r="C212" s="272"/>
      <c r="D212" s="261" t="s">
        <v>168</v>
      </c>
      <c r="E212" s="273" t="s">
        <v>1</v>
      </c>
      <c r="F212" s="274" t="s">
        <v>169</v>
      </c>
      <c r="G212" s="272"/>
      <c r="H212" s="275">
        <v>165</v>
      </c>
      <c r="I212" s="276"/>
      <c r="J212" s="272"/>
      <c r="K212" s="272"/>
      <c r="L212" s="277"/>
      <c r="M212" s="278"/>
      <c r="N212" s="279"/>
      <c r="O212" s="279"/>
      <c r="P212" s="279"/>
      <c r="Q212" s="279"/>
      <c r="R212" s="279"/>
      <c r="S212" s="279"/>
      <c r="T212" s="28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1" t="s">
        <v>168</v>
      </c>
      <c r="AU212" s="281" t="s">
        <v>83</v>
      </c>
      <c r="AV212" s="14" t="s">
        <v>149</v>
      </c>
      <c r="AW212" s="14" t="s">
        <v>30</v>
      </c>
      <c r="AX212" s="14" t="s">
        <v>81</v>
      </c>
      <c r="AY212" s="281" t="s">
        <v>141</v>
      </c>
    </row>
    <row r="213" s="2" customFormat="1" ht="21.75" customHeight="1">
      <c r="A213" s="38"/>
      <c r="B213" s="39"/>
      <c r="C213" s="236" t="s">
        <v>357</v>
      </c>
      <c r="D213" s="236" t="s">
        <v>144</v>
      </c>
      <c r="E213" s="237" t="s">
        <v>1568</v>
      </c>
      <c r="F213" s="238" t="s">
        <v>1569</v>
      </c>
      <c r="G213" s="239" t="s">
        <v>153</v>
      </c>
      <c r="H213" s="240">
        <v>48.600000000000001</v>
      </c>
      <c r="I213" s="241"/>
      <c r="J213" s="242">
        <f>ROUND(I213*H213,2)</f>
        <v>0</v>
      </c>
      <c r="K213" s="238" t="s">
        <v>148</v>
      </c>
      <c r="L213" s="44"/>
      <c r="M213" s="243" t="s">
        <v>1</v>
      </c>
      <c r="N213" s="244" t="s">
        <v>40</v>
      </c>
      <c r="O213" s="92"/>
      <c r="P213" s="245">
        <f>O213*H213</f>
        <v>0</v>
      </c>
      <c r="Q213" s="245">
        <v>0.48089999999999999</v>
      </c>
      <c r="R213" s="245">
        <f>Q213*H213</f>
        <v>23.371739999999999</v>
      </c>
      <c r="S213" s="245">
        <v>0</v>
      </c>
      <c r="T213" s="24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7" t="s">
        <v>409</v>
      </c>
      <c r="AT213" s="247" t="s">
        <v>144</v>
      </c>
      <c r="AU213" s="247" t="s">
        <v>83</v>
      </c>
      <c r="AY213" s="17" t="s">
        <v>141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7" t="s">
        <v>149</v>
      </c>
      <c r="BK213" s="248">
        <f>ROUND(I213*H213,2)</f>
        <v>0</v>
      </c>
      <c r="BL213" s="17" t="s">
        <v>409</v>
      </c>
      <c r="BM213" s="247" t="s">
        <v>580</v>
      </c>
    </row>
    <row r="214" s="13" customFormat="1">
      <c r="A214" s="13"/>
      <c r="B214" s="259"/>
      <c r="C214" s="260"/>
      <c r="D214" s="261" t="s">
        <v>168</v>
      </c>
      <c r="E214" s="262" t="s">
        <v>1</v>
      </c>
      <c r="F214" s="263" t="s">
        <v>1570</v>
      </c>
      <c r="G214" s="260"/>
      <c r="H214" s="264">
        <v>48.600000000000001</v>
      </c>
      <c r="I214" s="265"/>
      <c r="J214" s="260"/>
      <c r="K214" s="260"/>
      <c r="L214" s="266"/>
      <c r="M214" s="267"/>
      <c r="N214" s="268"/>
      <c r="O214" s="268"/>
      <c r="P214" s="268"/>
      <c r="Q214" s="268"/>
      <c r="R214" s="268"/>
      <c r="S214" s="268"/>
      <c r="T214" s="26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0" t="s">
        <v>168</v>
      </c>
      <c r="AU214" s="270" t="s">
        <v>83</v>
      </c>
      <c r="AV214" s="13" t="s">
        <v>83</v>
      </c>
      <c r="AW214" s="13" t="s">
        <v>30</v>
      </c>
      <c r="AX214" s="13" t="s">
        <v>73</v>
      </c>
      <c r="AY214" s="270" t="s">
        <v>141</v>
      </c>
    </row>
    <row r="215" s="14" customFormat="1">
      <c r="A215" s="14"/>
      <c r="B215" s="271"/>
      <c r="C215" s="272"/>
      <c r="D215" s="261" t="s">
        <v>168</v>
      </c>
      <c r="E215" s="273" t="s">
        <v>1</v>
      </c>
      <c r="F215" s="274" t="s">
        <v>169</v>
      </c>
      <c r="G215" s="272"/>
      <c r="H215" s="275">
        <v>48.600000000000001</v>
      </c>
      <c r="I215" s="276"/>
      <c r="J215" s="272"/>
      <c r="K215" s="272"/>
      <c r="L215" s="277"/>
      <c r="M215" s="278"/>
      <c r="N215" s="279"/>
      <c r="O215" s="279"/>
      <c r="P215" s="279"/>
      <c r="Q215" s="279"/>
      <c r="R215" s="279"/>
      <c r="S215" s="279"/>
      <c r="T215" s="28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1" t="s">
        <v>168</v>
      </c>
      <c r="AU215" s="281" t="s">
        <v>83</v>
      </c>
      <c r="AV215" s="14" t="s">
        <v>149</v>
      </c>
      <c r="AW215" s="14" t="s">
        <v>30</v>
      </c>
      <c r="AX215" s="14" t="s">
        <v>81</v>
      </c>
      <c r="AY215" s="281" t="s">
        <v>141</v>
      </c>
    </row>
    <row r="216" s="2" customFormat="1" ht="21.75" customHeight="1">
      <c r="A216" s="38"/>
      <c r="B216" s="39"/>
      <c r="C216" s="236" t="s">
        <v>361</v>
      </c>
      <c r="D216" s="236" t="s">
        <v>144</v>
      </c>
      <c r="E216" s="237" t="s">
        <v>1571</v>
      </c>
      <c r="F216" s="238" t="s">
        <v>1572</v>
      </c>
      <c r="G216" s="239" t="s">
        <v>153</v>
      </c>
      <c r="H216" s="240">
        <v>2.3999999999999999</v>
      </c>
      <c r="I216" s="241"/>
      <c r="J216" s="242">
        <f>ROUND(I216*H216,2)</f>
        <v>0</v>
      </c>
      <c r="K216" s="238" t="s">
        <v>148</v>
      </c>
      <c r="L216" s="44"/>
      <c r="M216" s="243" t="s">
        <v>1</v>
      </c>
      <c r="N216" s="244" t="s">
        <v>40</v>
      </c>
      <c r="O216" s="92"/>
      <c r="P216" s="245">
        <f>O216*H216</f>
        <v>0</v>
      </c>
      <c r="Q216" s="245">
        <v>0.57299999999999995</v>
      </c>
      <c r="R216" s="245">
        <f>Q216*H216</f>
        <v>1.3751999999999998</v>
      </c>
      <c r="S216" s="245">
        <v>0</v>
      </c>
      <c r="T216" s="24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7" t="s">
        <v>409</v>
      </c>
      <c r="AT216" s="247" t="s">
        <v>144</v>
      </c>
      <c r="AU216" s="247" t="s">
        <v>83</v>
      </c>
      <c r="AY216" s="17" t="s">
        <v>141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7" t="s">
        <v>149</v>
      </c>
      <c r="BK216" s="248">
        <f>ROUND(I216*H216,2)</f>
        <v>0</v>
      </c>
      <c r="BL216" s="17" t="s">
        <v>409</v>
      </c>
      <c r="BM216" s="247" t="s">
        <v>592</v>
      </c>
    </row>
    <row r="217" s="13" customFormat="1">
      <c r="A217" s="13"/>
      <c r="B217" s="259"/>
      <c r="C217" s="260"/>
      <c r="D217" s="261" t="s">
        <v>168</v>
      </c>
      <c r="E217" s="262" t="s">
        <v>1</v>
      </c>
      <c r="F217" s="263" t="s">
        <v>1558</v>
      </c>
      <c r="G217" s="260"/>
      <c r="H217" s="264">
        <v>2.3999999999999999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168</v>
      </c>
      <c r="AU217" s="270" t="s">
        <v>83</v>
      </c>
      <c r="AV217" s="13" t="s">
        <v>83</v>
      </c>
      <c r="AW217" s="13" t="s">
        <v>30</v>
      </c>
      <c r="AX217" s="13" t="s">
        <v>73</v>
      </c>
      <c r="AY217" s="270" t="s">
        <v>141</v>
      </c>
    </row>
    <row r="218" s="14" customFormat="1">
      <c r="A218" s="14"/>
      <c r="B218" s="271"/>
      <c r="C218" s="272"/>
      <c r="D218" s="261" t="s">
        <v>168</v>
      </c>
      <c r="E218" s="273" t="s">
        <v>1</v>
      </c>
      <c r="F218" s="274" t="s">
        <v>169</v>
      </c>
      <c r="G218" s="272"/>
      <c r="H218" s="275">
        <v>2.3999999999999999</v>
      </c>
      <c r="I218" s="276"/>
      <c r="J218" s="272"/>
      <c r="K218" s="272"/>
      <c r="L218" s="277"/>
      <c r="M218" s="278"/>
      <c r="N218" s="279"/>
      <c r="O218" s="279"/>
      <c r="P218" s="279"/>
      <c r="Q218" s="279"/>
      <c r="R218" s="279"/>
      <c r="S218" s="279"/>
      <c r="T218" s="28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1" t="s">
        <v>168</v>
      </c>
      <c r="AU218" s="281" t="s">
        <v>83</v>
      </c>
      <c r="AV218" s="14" t="s">
        <v>149</v>
      </c>
      <c r="AW218" s="14" t="s">
        <v>30</v>
      </c>
      <c r="AX218" s="14" t="s">
        <v>81</v>
      </c>
      <c r="AY218" s="281" t="s">
        <v>141</v>
      </c>
    </row>
    <row r="219" s="2" customFormat="1" ht="21.75" customHeight="1">
      <c r="A219" s="38"/>
      <c r="B219" s="39"/>
      <c r="C219" s="236" t="s">
        <v>365</v>
      </c>
      <c r="D219" s="236" t="s">
        <v>144</v>
      </c>
      <c r="E219" s="237" t="s">
        <v>1573</v>
      </c>
      <c r="F219" s="238" t="s">
        <v>1574</v>
      </c>
      <c r="G219" s="239" t="s">
        <v>153</v>
      </c>
      <c r="H219" s="240">
        <v>10.199999999999999</v>
      </c>
      <c r="I219" s="241"/>
      <c r="J219" s="242">
        <f>ROUND(I219*H219,2)</f>
        <v>0</v>
      </c>
      <c r="K219" s="238" t="s">
        <v>148</v>
      </c>
      <c r="L219" s="44"/>
      <c r="M219" s="243" t="s">
        <v>1</v>
      </c>
      <c r="N219" s="244" t="s">
        <v>40</v>
      </c>
      <c r="O219" s="92"/>
      <c r="P219" s="245">
        <f>O219*H219</f>
        <v>0</v>
      </c>
      <c r="Q219" s="245">
        <v>0.1837</v>
      </c>
      <c r="R219" s="245">
        <f>Q219*H219</f>
        <v>1.87374</v>
      </c>
      <c r="S219" s="245">
        <v>0</v>
      </c>
      <c r="T219" s="24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7" t="s">
        <v>409</v>
      </c>
      <c r="AT219" s="247" t="s">
        <v>144</v>
      </c>
      <c r="AU219" s="247" t="s">
        <v>83</v>
      </c>
      <c r="AY219" s="17" t="s">
        <v>141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7" t="s">
        <v>149</v>
      </c>
      <c r="BK219" s="248">
        <f>ROUND(I219*H219,2)</f>
        <v>0</v>
      </c>
      <c r="BL219" s="17" t="s">
        <v>409</v>
      </c>
      <c r="BM219" s="247" t="s">
        <v>600</v>
      </c>
    </row>
    <row r="220" s="13" customFormat="1">
      <c r="A220" s="13"/>
      <c r="B220" s="259"/>
      <c r="C220" s="260"/>
      <c r="D220" s="261" t="s">
        <v>168</v>
      </c>
      <c r="E220" s="262" t="s">
        <v>1</v>
      </c>
      <c r="F220" s="263" t="s">
        <v>1575</v>
      </c>
      <c r="G220" s="260"/>
      <c r="H220" s="264">
        <v>10.199999999999999</v>
      </c>
      <c r="I220" s="265"/>
      <c r="J220" s="260"/>
      <c r="K220" s="260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168</v>
      </c>
      <c r="AU220" s="270" t="s">
        <v>83</v>
      </c>
      <c r="AV220" s="13" t="s">
        <v>83</v>
      </c>
      <c r="AW220" s="13" t="s">
        <v>30</v>
      </c>
      <c r="AX220" s="13" t="s">
        <v>73</v>
      </c>
      <c r="AY220" s="270" t="s">
        <v>141</v>
      </c>
    </row>
    <row r="221" s="14" customFormat="1">
      <c r="A221" s="14"/>
      <c r="B221" s="271"/>
      <c r="C221" s="272"/>
      <c r="D221" s="261" t="s">
        <v>168</v>
      </c>
      <c r="E221" s="273" t="s">
        <v>1</v>
      </c>
      <c r="F221" s="274" t="s">
        <v>169</v>
      </c>
      <c r="G221" s="272"/>
      <c r="H221" s="275">
        <v>10.199999999999999</v>
      </c>
      <c r="I221" s="276"/>
      <c r="J221" s="272"/>
      <c r="K221" s="272"/>
      <c r="L221" s="277"/>
      <c r="M221" s="278"/>
      <c r="N221" s="279"/>
      <c r="O221" s="279"/>
      <c r="P221" s="279"/>
      <c r="Q221" s="279"/>
      <c r="R221" s="279"/>
      <c r="S221" s="279"/>
      <c r="T221" s="28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1" t="s">
        <v>168</v>
      </c>
      <c r="AU221" s="281" t="s">
        <v>83</v>
      </c>
      <c r="AV221" s="14" t="s">
        <v>149</v>
      </c>
      <c r="AW221" s="14" t="s">
        <v>30</v>
      </c>
      <c r="AX221" s="14" t="s">
        <v>81</v>
      </c>
      <c r="AY221" s="281" t="s">
        <v>141</v>
      </c>
    </row>
    <row r="222" s="2" customFormat="1" ht="16.5" customHeight="1">
      <c r="A222" s="38"/>
      <c r="B222" s="39"/>
      <c r="C222" s="249" t="s">
        <v>369</v>
      </c>
      <c r="D222" s="249" t="s">
        <v>162</v>
      </c>
      <c r="E222" s="250" t="s">
        <v>1576</v>
      </c>
      <c r="F222" s="251" t="s">
        <v>1577</v>
      </c>
      <c r="G222" s="252" t="s">
        <v>153</v>
      </c>
      <c r="H222" s="253">
        <v>2.04</v>
      </c>
      <c r="I222" s="254"/>
      <c r="J222" s="255">
        <f>ROUND(I222*H222,2)</f>
        <v>0</v>
      </c>
      <c r="K222" s="251" t="s">
        <v>148</v>
      </c>
      <c r="L222" s="256"/>
      <c r="M222" s="257" t="s">
        <v>1</v>
      </c>
      <c r="N222" s="258" t="s">
        <v>40</v>
      </c>
      <c r="O222" s="92"/>
      <c r="P222" s="245">
        <f>O222*H222</f>
        <v>0</v>
      </c>
      <c r="Q222" s="245">
        <v>0.222</v>
      </c>
      <c r="R222" s="245">
        <f>Q222*H222</f>
        <v>0.45288</v>
      </c>
      <c r="S222" s="245">
        <v>0</v>
      </c>
      <c r="T222" s="24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7" t="s">
        <v>1285</v>
      </c>
      <c r="AT222" s="247" t="s">
        <v>162</v>
      </c>
      <c r="AU222" s="247" t="s">
        <v>83</v>
      </c>
      <c r="AY222" s="17" t="s">
        <v>141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7" t="s">
        <v>149</v>
      </c>
      <c r="BK222" s="248">
        <f>ROUND(I222*H222,2)</f>
        <v>0</v>
      </c>
      <c r="BL222" s="17" t="s">
        <v>409</v>
      </c>
      <c r="BM222" s="247" t="s">
        <v>608</v>
      </c>
    </row>
    <row r="223" s="13" customFormat="1">
      <c r="A223" s="13"/>
      <c r="B223" s="259"/>
      <c r="C223" s="260"/>
      <c r="D223" s="261" t="s">
        <v>168</v>
      </c>
      <c r="E223" s="262" t="s">
        <v>1</v>
      </c>
      <c r="F223" s="263" t="s">
        <v>1578</v>
      </c>
      <c r="G223" s="260"/>
      <c r="H223" s="264">
        <v>2.04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168</v>
      </c>
      <c r="AU223" s="270" t="s">
        <v>83</v>
      </c>
      <c r="AV223" s="13" t="s">
        <v>83</v>
      </c>
      <c r="AW223" s="13" t="s">
        <v>30</v>
      </c>
      <c r="AX223" s="13" t="s">
        <v>73</v>
      </c>
      <c r="AY223" s="270" t="s">
        <v>141</v>
      </c>
    </row>
    <row r="224" s="14" customFormat="1">
      <c r="A224" s="14"/>
      <c r="B224" s="271"/>
      <c r="C224" s="272"/>
      <c r="D224" s="261" t="s">
        <v>168</v>
      </c>
      <c r="E224" s="273" t="s">
        <v>1</v>
      </c>
      <c r="F224" s="274" t="s">
        <v>169</v>
      </c>
      <c r="G224" s="272"/>
      <c r="H224" s="275">
        <v>2.04</v>
      </c>
      <c r="I224" s="276"/>
      <c r="J224" s="272"/>
      <c r="K224" s="272"/>
      <c r="L224" s="277"/>
      <c r="M224" s="278"/>
      <c r="N224" s="279"/>
      <c r="O224" s="279"/>
      <c r="P224" s="279"/>
      <c r="Q224" s="279"/>
      <c r="R224" s="279"/>
      <c r="S224" s="279"/>
      <c r="T224" s="28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81" t="s">
        <v>168</v>
      </c>
      <c r="AU224" s="281" t="s">
        <v>83</v>
      </c>
      <c r="AV224" s="14" t="s">
        <v>149</v>
      </c>
      <c r="AW224" s="14" t="s">
        <v>30</v>
      </c>
      <c r="AX224" s="14" t="s">
        <v>81</v>
      </c>
      <c r="AY224" s="281" t="s">
        <v>141</v>
      </c>
    </row>
    <row r="225" s="2" customFormat="1" ht="21.75" customHeight="1">
      <c r="A225" s="38"/>
      <c r="B225" s="39"/>
      <c r="C225" s="236" t="s">
        <v>373</v>
      </c>
      <c r="D225" s="236" t="s">
        <v>144</v>
      </c>
      <c r="E225" s="237" t="s">
        <v>1579</v>
      </c>
      <c r="F225" s="238" t="s">
        <v>1580</v>
      </c>
      <c r="G225" s="239" t="s">
        <v>153</v>
      </c>
      <c r="H225" s="240">
        <v>38.399999999999999</v>
      </c>
      <c r="I225" s="241"/>
      <c r="J225" s="242">
        <f>ROUND(I225*H225,2)</f>
        <v>0</v>
      </c>
      <c r="K225" s="238" t="s">
        <v>148</v>
      </c>
      <c r="L225" s="44"/>
      <c r="M225" s="243" t="s">
        <v>1</v>
      </c>
      <c r="N225" s="244" t="s">
        <v>40</v>
      </c>
      <c r="O225" s="92"/>
      <c r="P225" s="245">
        <f>O225*H225</f>
        <v>0</v>
      </c>
      <c r="Q225" s="245">
        <v>0.084250000000000005</v>
      </c>
      <c r="R225" s="245">
        <f>Q225*H225</f>
        <v>3.2352000000000003</v>
      </c>
      <c r="S225" s="245">
        <v>0</v>
      </c>
      <c r="T225" s="24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7" t="s">
        <v>409</v>
      </c>
      <c r="AT225" s="247" t="s">
        <v>144</v>
      </c>
      <c r="AU225" s="247" t="s">
        <v>83</v>
      </c>
      <c r="AY225" s="17" t="s">
        <v>141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7" t="s">
        <v>149</v>
      </c>
      <c r="BK225" s="248">
        <f>ROUND(I225*H225,2)</f>
        <v>0</v>
      </c>
      <c r="BL225" s="17" t="s">
        <v>409</v>
      </c>
      <c r="BM225" s="247" t="s">
        <v>625</v>
      </c>
    </row>
    <row r="226" s="13" customFormat="1">
      <c r="A226" s="13"/>
      <c r="B226" s="259"/>
      <c r="C226" s="260"/>
      <c r="D226" s="261" t="s">
        <v>168</v>
      </c>
      <c r="E226" s="262" t="s">
        <v>1</v>
      </c>
      <c r="F226" s="263" t="s">
        <v>1581</v>
      </c>
      <c r="G226" s="260"/>
      <c r="H226" s="264">
        <v>38.399999999999999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168</v>
      </c>
      <c r="AU226" s="270" t="s">
        <v>83</v>
      </c>
      <c r="AV226" s="13" t="s">
        <v>83</v>
      </c>
      <c r="AW226" s="13" t="s">
        <v>30</v>
      </c>
      <c r="AX226" s="13" t="s">
        <v>73</v>
      </c>
      <c r="AY226" s="270" t="s">
        <v>141</v>
      </c>
    </row>
    <row r="227" s="14" customFormat="1">
      <c r="A227" s="14"/>
      <c r="B227" s="271"/>
      <c r="C227" s="272"/>
      <c r="D227" s="261" t="s">
        <v>168</v>
      </c>
      <c r="E227" s="273" t="s">
        <v>1</v>
      </c>
      <c r="F227" s="274" t="s">
        <v>169</v>
      </c>
      <c r="G227" s="272"/>
      <c r="H227" s="275">
        <v>38.399999999999999</v>
      </c>
      <c r="I227" s="276"/>
      <c r="J227" s="272"/>
      <c r="K227" s="272"/>
      <c r="L227" s="277"/>
      <c r="M227" s="278"/>
      <c r="N227" s="279"/>
      <c r="O227" s="279"/>
      <c r="P227" s="279"/>
      <c r="Q227" s="279"/>
      <c r="R227" s="279"/>
      <c r="S227" s="279"/>
      <c r="T227" s="28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1" t="s">
        <v>168</v>
      </c>
      <c r="AU227" s="281" t="s">
        <v>83</v>
      </c>
      <c r="AV227" s="14" t="s">
        <v>149</v>
      </c>
      <c r="AW227" s="14" t="s">
        <v>30</v>
      </c>
      <c r="AX227" s="14" t="s">
        <v>81</v>
      </c>
      <c r="AY227" s="281" t="s">
        <v>141</v>
      </c>
    </row>
    <row r="228" s="2" customFormat="1" ht="16.5" customHeight="1">
      <c r="A228" s="38"/>
      <c r="B228" s="39"/>
      <c r="C228" s="249" t="s">
        <v>377</v>
      </c>
      <c r="D228" s="249" t="s">
        <v>162</v>
      </c>
      <c r="E228" s="250" t="s">
        <v>1582</v>
      </c>
      <c r="F228" s="251" t="s">
        <v>1583</v>
      </c>
      <c r="G228" s="252" t="s">
        <v>153</v>
      </c>
      <c r="H228" s="253">
        <v>7.6799999999999997</v>
      </c>
      <c r="I228" s="254"/>
      <c r="J228" s="255">
        <f>ROUND(I228*H228,2)</f>
        <v>0</v>
      </c>
      <c r="K228" s="251" t="s">
        <v>148</v>
      </c>
      <c r="L228" s="256"/>
      <c r="M228" s="257" t="s">
        <v>1</v>
      </c>
      <c r="N228" s="258" t="s">
        <v>40</v>
      </c>
      <c r="O228" s="92"/>
      <c r="P228" s="245">
        <f>O228*H228</f>
        <v>0</v>
      </c>
      <c r="Q228" s="245">
        <v>0.14000000000000001</v>
      </c>
      <c r="R228" s="245">
        <f>Q228*H228</f>
        <v>1.0752000000000002</v>
      </c>
      <c r="S228" s="245">
        <v>0</v>
      </c>
      <c r="T228" s="24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7" t="s">
        <v>1285</v>
      </c>
      <c r="AT228" s="247" t="s">
        <v>162</v>
      </c>
      <c r="AU228" s="247" t="s">
        <v>83</v>
      </c>
      <c r="AY228" s="17" t="s">
        <v>141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7" t="s">
        <v>149</v>
      </c>
      <c r="BK228" s="248">
        <f>ROUND(I228*H228,2)</f>
        <v>0</v>
      </c>
      <c r="BL228" s="17" t="s">
        <v>409</v>
      </c>
      <c r="BM228" s="247" t="s">
        <v>637</v>
      </c>
    </row>
    <row r="229" s="2" customFormat="1">
      <c r="A229" s="38"/>
      <c r="B229" s="39"/>
      <c r="C229" s="40"/>
      <c r="D229" s="261" t="s">
        <v>205</v>
      </c>
      <c r="E229" s="40"/>
      <c r="F229" s="282" t="s">
        <v>1584</v>
      </c>
      <c r="G229" s="40"/>
      <c r="H229" s="40"/>
      <c r="I229" s="145"/>
      <c r="J229" s="40"/>
      <c r="K229" s="40"/>
      <c r="L229" s="44"/>
      <c r="M229" s="283"/>
      <c r="N229" s="284"/>
      <c r="O229" s="92"/>
      <c r="P229" s="92"/>
      <c r="Q229" s="92"/>
      <c r="R229" s="92"/>
      <c r="S229" s="92"/>
      <c r="T229" s="93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205</v>
      </c>
      <c r="AU229" s="17" t="s">
        <v>83</v>
      </c>
    </row>
    <row r="230" s="13" customFormat="1">
      <c r="A230" s="13"/>
      <c r="B230" s="259"/>
      <c r="C230" s="260"/>
      <c r="D230" s="261" t="s">
        <v>168</v>
      </c>
      <c r="E230" s="262" t="s">
        <v>1</v>
      </c>
      <c r="F230" s="263" t="s">
        <v>1585</v>
      </c>
      <c r="G230" s="260"/>
      <c r="H230" s="264">
        <v>7.6799999999999997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168</v>
      </c>
      <c r="AU230" s="270" t="s">
        <v>83</v>
      </c>
      <c r="AV230" s="13" t="s">
        <v>83</v>
      </c>
      <c r="AW230" s="13" t="s">
        <v>30</v>
      </c>
      <c r="AX230" s="13" t="s">
        <v>73</v>
      </c>
      <c r="AY230" s="270" t="s">
        <v>141</v>
      </c>
    </row>
    <row r="231" s="14" customFormat="1">
      <c r="A231" s="14"/>
      <c r="B231" s="271"/>
      <c r="C231" s="272"/>
      <c r="D231" s="261" t="s">
        <v>168</v>
      </c>
      <c r="E231" s="273" t="s">
        <v>1</v>
      </c>
      <c r="F231" s="274" t="s">
        <v>169</v>
      </c>
      <c r="G231" s="272"/>
      <c r="H231" s="275">
        <v>7.6799999999999997</v>
      </c>
      <c r="I231" s="276"/>
      <c r="J231" s="272"/>
      <c r="K231" s="272"/>
      <c r="L231" s="277"/>
      <c r="M231" s="278"/>
      <c r="N231" s="279"/>
      <c r="O231" s="279"/>
      <c r="P231" s="279"/>
      <c r="Q231" s="279"/>
      <c r="R231" s="279"/>
      <c r="S231" s="279"/>
      <c r="T231" s="28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1" t="s">
        <v>168</v>
      </c>
      <c r="AU231" s="281" t="s">
        <v>83</v>
      </c>
      <c r="AV231" s="14" t="s">
        <v>149</v>
      </c>
      <c r="AW231" s="14" t="s">
        <v>30</v>
      </c>
      <c r="AX231" s="14" t="s">
        <v>81</v>
      </c>
      <c r="AY231" s="281" t="s">
        <v>141</v>
      </c>
    </row>
    <row r="232" s="2" customFormat="1" ht="21.75" customHeight="1">
      <c r="A232" s="38"/>
      <c r="B232" s="39"/>
      <c r="C232" s="236" t="s">
        <v>381</v>
      </c>
      <c r="D232" s="236" t="s">
        <v>144</v>
      </c>
      <c r="E232" s="237" t="s">
        <v>1586</v>
      </c>
      <c r="F232" s="238" t="s">
        <v>1587</v>
      </c>
      <c r="G232" s="239" t="s">
        <v>153</v>
      </c>
      <c r="H232" s="240">
        <v>8.1600000000000001</v>
      </c>
      <c r="I232" s="241"/>
      <c r="J232" s="242">
        <f>ROUND(I232*H232,2)</f>
        <v>0</v>
      </c>
      <c r="K232" s="238" t="s">
        <v>148</v>
      </c>
      <c r="L232" s="44"/>
      <c r="M232" s="243" t="s">
        <v>1</v>
      </c>
      <c r="N232" s="244" t="s">
        <v>40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7" t="s">
        <v>409</v>
      </c>
      <c r="AT232" s="247" t="s">
        <v>144</v>
      </c>
      <c r="AU232" s="247" t="s">
        <v>83</v>
      </c>
      <c r="AY232" s="17" t="s">
        <v>141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7" t="s">
        <v>149</v>
      </c>
      <c r="BK232" s="248">
        <f>ROUND(I232*H232,2)</f>
        <v>0</v>
      </c>
      <c r="BL232" s="17" t="s">
        <v>409</v>
      </c>
      <c r="BM232" s="247" t="s">
        <v>649</v>
      </c>
    </row>
    <row r="233" s="13" customFormat="1">
      <c r="A233" s="13"/>
      <c r="B233" s="259"/>
      <c r="C233" s="260"/>
      <c r="D233" s="261" t="s">
        <v>168</v>
      </c>
      <c r="E233" s="262" t="s">
        <v>1</v>
      </c>
      <c r="F233" s="263" t="s">
        <v>1588</v>
      </c>
      <c r="G233" s="260"/>
      <c r="H233" s="264">
        <v>8.1600000000000001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168</v>
      </c>
      <c r="AU233" s="270" t="s">
        <v>83</v>
      </c>
      <c r="AV233" s="13" t="s">
        <v>83</v>
      </c>
      <c r="AW233" s="13" t="s">
        <v>30</v>
      </c>
      <c r="AX233" s="13" t="s">
        <v>73</v>
      </c>
      <c r="AY233" s="270" t="s">
        <v>141</v>
      </c>
    </row>
    <row r="234" s="14" customFormat="1">
      <c r="A234" s="14"/>
      <c r="B234" s="271"/>
      <c r="C234" s="272"/>
      <c r="D234" s="261" t="s">
        <v>168</v>
      </c>
      <c r="E234" s="273" t="s">
        <v>1</v>
      </c>
      <c r="F234" s="274" t="s">
        <v>169</v>
      </c>
      <c r="G234" s="272"/>
      <c r="H234" s="275">
        <v>8.1600000000000001</v>
      </c>
      <c r="I234" s="276"/>
      <c r="J234" s="272"/>
      <c r="K234" s="272"/>
      <c r="L234" s="277"/>
      <c r="M234" s="278"/>
      <c r="N234" s="279"/>
      <c r="O234" s="279"/>
      <c r="P234" s="279"/>
      <c r="Q234" s="279"/>
      <c r="R234" s="279"/>
      <c r="S234" s="279"/>
      <c r="T234" s="28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1" t="s">
        <v>168</v>
      </c>
      <c r="AU234" s="281" t="s">
        <v>83</v>
      </c>
      <c r="AV234" s="14" t="s">
        <v>149</v>
      </c>
      <c r="AW234" s="14" t="s">
        <v>30</v>
      </c>
      <c r="AX234" s="14" t="s">
        <v>81</v>
      </c>
      <c r="AY234" s="281" t="s">
        <v>141</v>
      </c>
    </row>
    <row r="235" s="2" customFormat="1" ht="21.75" customHeight="1">
      <c r="A235" s="38"/>
      <c r="B235" s="39"/>
      <c r="C235" s="236" t="s">
        <v>385</v>
      </c>
      <c r="D235" s="236" t="s">
        <v>144</v>
      </c>
      <c r="E235" s="237" t="s">
        <v>1589</v>
      </c>
      <c r="F235" s="238" t="s">
        <v>1590</v>
      </c>
      <c r="G235" s="239" t="s">
        <v>153</v>
      </c>
      <c r="H235" s="240">
        <v>30.719999999999999</v>
      </c>
      <c r="I235" s="241"/>
      <c r="J235" s="242">
        <f>ROUND(I235*H235,2)</f>
        <v>0</v>
      </c>
      <c r="K235" s="238" t="s">
        <v>148</v>
      </c>
      <c r="L235" s="44"/>
      <c r="M235" s="243" t="s">
        <v>1</v>
      </c>
      <c r="N235" s="244" t="s">
        <v>40</v>
      </c>
      <c r="O235" s="92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7" t="s">
        <v>409</v>
      </c>
      <c r="AT235" s="247" t="s">
        <v>144</v>
      </c>
      <c r="AU235" s="247" t="s">
        <v>83</v>
      </c>
      <c r="AY235" s="17" t="s">
        <v>141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7" t="s">
        <v>149</v>
      </c>
      <c r="BK235" s="248">
        <f>ROUND(I235*H235,2)</f>
        <v>0</v>
      </c>
      <c r="BL235" s="17" t="s">
        <v>409</v>
      </c>
      <c r="BM235" s="247" t="s">
        <v>657</v>
      </c>
    </row>
    <row r="236" s="13" customFormat="1">
      <c r="A236" s="13"/>
      <c r="B236" s="259"/>
      <c r="C236" s="260"/>
      <c r="D236" s="261" t="s">
        <v>168</v>
      </c>
      <c r="E236" s="262" t="s">
        <v>1</v>
      </c>
      <c r="F236" s="263" t="s">
        <v>1591</v>
      </c>
      <c r="G236" s="260"/>
      <c r="H236" s="264">
        <v>30.719999999999999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168</v>
      </c>
      <c r="AU236" s="270" t="s">
        <v>83</v>
      </c>
      <c r="AV236" s="13" t="s">
        <v>83</v>
      </c>
      <c r="AW236" s="13" t="s">
        <v>30</v>
      </c>
      <c r="AX236" s="13" t="s">
        <v>73</v>
      </c>
      <c r="AY236" s="270" t="s">
        <v>141</v>
      </c>
    </row>
    <row r="237" s="14" customFormat="1">
      <c r="A237" s="14"/>
      <c r="B237" s="271"/>
      <c r="C237" s="272"/>
      <c r="D237" s="261" t="s">
        <v>168</v>
      </c>
      <c r="E237" s="273" t="s">
        <v>1</v>
      </c>
      <c r="F237" s="274" t="s">
        <v>169</v>
      </c>
      <c r="G237" s="272"/>
      <c r="H237" s="275">
        <v>30.719999999999999</v>
      </c>
      <c r="I237" s="276"/>
      <c r="J237" s="272"/>
      <c r="K237" s="272"/>
      <c r="L237" s="277"/>
      <c r="M237" s="278"/>
      <c r="N237" s="279"/>
      <c r="O237" s="279"/>
      <c r="P237" s="279"/>
      <c r="Q237" s="279"/>
      <c r="R237" s="279"/>
      <c r="S237" s="279"/>
      <c r="T237" s="28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1" t="s">
        <v>168</v>
      </c>
      <c r="AU237" s="281" t="s">
        <v>83</v>
      </c>
      <c r="AV237" s="14" t="s">
        <v>149</v>
      </c>
      <c r="AW237" s="14" t="s">
        <v>30</v>
      </c>
      <c r="AX237" s="14" t="s">
        <v>81</v>
      </c>
      <c r="AY237" s="281" t="s">
        <v>141</v>
      </c>
    </row>
    <row r="238" s="2" customFormat="1" ht="21.75" customHeight="1">
      <c r="A238" s="38"/>
      <c r="B238" s="39"/>
      <c r="C238" s="236" t="s">
        <v>389</v>
      </c>
      <c r="D238" s="236" t="s">
        <v>144</v>
      </c>
      <c r="E238" s="237" t="s">
        <v>1592</v>
      </c>
      <c r="F238" s="238" t="s">
        <v>1593</v>
      </c>
      <c r="G238" s="239" t="s">
        <v>153</v>
      </c>
      <c r="H238" s="240">
        <v>2.3999999999999999</v>
      </c>
      <c r="I238" s="241"/>
      <c r="J238" s="242">
        <f>ROUND(I238*H238,2)</f>
        <v>0</v>
      </c>
      <c r="K238" s="238" t="s">
        <v>148</v>
      </c>
      <c r="L238" s="44"/>
      <c r="M238" s="243" t="s">
        <v>1</v>
      </c>
      <c r="N238" s="244" t="s">
        <v>40</v>
      </c>
      <c r="O238" s="92"/>
      <c r="P238" s="245">
        <f>O238*H238</f>
        <v>0</v>
      </c>
      <c r="Q238" s="245">
        <v>0.15192</v>
      </c>
      <c r="R238" s="245">
        <f>Q238*H238</f>
        <v>0.36460799999999999</v>
      </c>
      <c r="S238" s="245">
        <v>0</v>
      </c>
      <c r="T238" s="24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7" t="s">
        <v>409</v>
      </c>
      <c r="AT238" s="247" t="s">
        <v>144</v>
      </c>
      <c r="AU238" s="247" t="s">
        <v>83</v>
      </c>
      <c r="AY238" s="17" t="s">
        <v>141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7" t="s">
        <v>149</v>
      </c>
      <c r="BK238" s="248">
        <f>ROUND(I238*H238,2)</f>
        <v>0</v>
      </c>
      <c r="BL238" s="17" t="s">
        <v>409</v>
      </c>
      <c r="BM238" s="247" t="s">
        <v>665</v>
      </c>
    </row>
    <row r="239" s="13" customFormat="1">
      <c r="A239" s="13"/>
      <c r="B239" s="259"/>
      <c r="C239" s="260"/>
      <c r="D239" s="261" t="s">
        <v>168</v>
      </c>
      <c r="E239" s="262" t="s">
        <v>1</v>
      </c>
      <c r="F239" s="263" t="s">
        <v>1558</v>
      </c>
      <c r="G239" s="260"/>
      <c r="H239" s="264">
        <v>2.3999999999999999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168</v>
      </c>
      <c r="AU239" s="270" t="s">
        <v>83</v>
      </c>
      <c r="AV239" s="13" t="s">
        <v>83</v>
      </c>
      <c r="AW239" s="13" t="s">
        <v>30</v>
      </c>
      <c r="AX239" s="13" t="s">
        <v>73</v>
      </c>
      <c r="AY239" s="270" t="s">
        <v>141</v>
      </c>
    </row>
    <row r="240" s="14" customFormat="1">
      <c r="A240" s="14"/>
      <c r="B240" s="271"/>
      <c r="C240" s="272"/>
      <c r="D240" s="261" t="s">
        <v>168</v>
      </c>
      <c r="E240" s="273" t="s">
        <v>1</v>
      </c>
      <c r="F240" s="274" t="s">
        <v>169</v>
      </c>
      <c r="G240" s="272"/>
      <c r="H240" s="275">
        <v>2.3999999999999999</v>
      </c>
      <c r="I240" s="276"/>
      <c r="J240" s="272"/>
      <c r="K240" s="272"/>
      <c r="L240" s="277"/>
      <c r="M240" s="278"/>
      <c r="N240" s="279"/>
      <c r="O240" s="279"/>
      <c r="P240" s="279"/>
      <c r="Q240" s="279"/>
      <c r="R240" s="279"/>
      <c r="S240" s="279"/>
      <c r="T240" s="28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81" t="s">
        <v>168</v>
      </c>
      <c r="AU240" s="281" t="s">
        <v>83</v>
      </c>
      <c r="AV240" s="14" t="s">
        <v>149</v>
      </c>
      <c r="AW240" s="14" t="s">
        <v>30</v>
      </c>
      <c r="AX240" s="14" t="s">
        <v>81</v>
      </c>
      <c r="AY240" s="281" t="s">
        <v>141</v>
      </c>
    </row>
    <row r="241" s="12" customFormat="1" ht="22.8" customHeight="1">
      <c r="A241" s="12"/>
      <c r="B241" s="220"/>
      <c r="C241" s="221"/>
      <c r="D241" s="222" t="s">
        <v>72</v>
      </c>
      <c r="E241" s="234" t="s">
        <v>183</v>
      </c>
      <c r="F241" s="234" t="s">
        <v>282</v>
      </c>
      <c r="G241" s="221"/>
      <c r="H241" s="221"/>
      <c r="I241" s="224"/>
      <c r="J241" s="235">
        <f>BK241</f>
        <v>0</v>
      </c>
      <c r="K241" s="221"/>
      <c r="L241" s="226"/>
      <c r="M241" s="227"/>
      <c r="N241" s="228"/>
      <c r="O241" s="228"/>
      <c r="P241" s="229">
        <f>SUM(P242:P244)</f>
        <v>0</v>
      </c>
      <c r="Q241" s="228"/>
      <c r="R241" s="229">
        <f>SUM(R242:R244)</f>
        <v>0</v>
      </c>
      <c r="S241" s="228"/>
      <c r="T241" s="230">
        <f>SUM(T242:T244)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1" t="s">
        <v>81</v>
      </c>
      <c r="AT241" s="232" t="s">
        <v>72</v>
      </c>
      <c r="AU241" s="232" t="s">
        <v>81</v>
      </c>
      <c r="AY241" s="231" t="s">
        <v>141</v>
      </c>
      <c r="BK241" s="233">
        <f>SUM(BK242:BK244)</f>
        <v>0</v>
      </c>
    </row>
    <row r="242" s="2" customFormat="1" ht="21.75" customHeight="1">
      <c r="A242" s="38"/>
      <c r="B242" s="39"/>
      <c r="C242" s="236" t="s">
        <v>393</v>
      </c>
      <c r="D242" s="236" t="s">
        <v>144</v>
      </c>
      <c r="E242" s="237" t="s">
        <v>1594</v>
      </c>
      <c r="F242" s="238" t="s">
        <v>1595</v>
      </c>
      <c r="G242" s="239" t="s">
        <v>1266</v>
      </c>
      <c r="H242" s="240">
        <v>24</v>
      </c>
      <c r="I242" s="241"/>
      <c r="J242" s="242">
        <f>ROUND(I242*H242,2)</f>
        <v>0</v>
      </c>
      <c r="K242" s="238" t="s">
        <v>148</v>
      </c>
      <c r="L242" s="44"/>
      <c r="M242" s="243" t="s">
        <v>1</v>
      </c>
      <c r="N242" s="244" t="s">
        <v>40</v>
      </c>
      <c r="O242" s="92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7" t="s">
        <v>149</v>
      </c>
      <c r="AT242" s="247" t="s">
        <v>144</v>
      </c>
      <c r="AU242" s="247" t="s">
        <v>83</v>
      </c>
      <c r="AY242" s="17" t="s">
        <v>141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7" t="s">
        <v>149</v>
      </c>
      <c r="BK242" s="248">
        <f>ROUND(I242*H242,2)</f>
        <v>0</v>
      </c>
      <c r="BL242" s="17" t="s">
        <v>149</v>
      </c>
      <c r="BM242" s="247" t="s">
        <v>673</v>
      </c>
    </row>
    <row r="243" s="13" customFormat="1">
      <c r="A243" s="13"/>
      <c r="B243" s="259"/>
      <c r="C243" s="260"/>
      <c r="D243" s="261" t="s">
        <v>168</v>
      </c>
      <c r="E243" s="262" t="s">
        <v>1</v>
      </c>
      <c r="F243" s="263" t="s">
        <v>1596</v>
      </c>
      <c r="G243" s="260"/>
      <c r="H243" s="264">
        <v>24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168</v>
      </c>
      <c r="AU243" s="270" t="s">
        <v>83</v>
      </c>
      <c r="AV243" s="13" t="s">
        <v>83</v>
      </c>
      <c r="AW243" s="13" t="s">
        <v>30</v>
      </c>
      <c r="AX243" s="13" t="s">
        <v>73</v>
      </c>
      <c r="AY243" s="270" t="s">
        <v>141</v>
      </c>
    </row>
    <row r="244" s="14" customFormat="1">
      <c r="A244" s="14"/>
      <c r="B244" s="271"/>
      <c r="C244" s="272"/>
      <c r="D244" s="261" t="s">
        <v>168</v>
      </c>
      <c r="E244" s="273" t="s">
        <v>1</v>
      </c>
      <c r="F244" s="274" t="s">
        <v>169</v>
      </c>
      <c r="G244" s="272"/>
      <c r="H244" s="275">
        <v>24</v>
      </c>
      <c r="I244" s="276"/>
      <c r="J244" s="272"/>
      <c r="K244" s="272"/>
      <c r="L244" s="277"/>
      <c r="M244" s="278"/>
      <c r="N244" s="279"/>
      <c r="O244" s="279"/>
      <c r="P244" s="279"/>
      <c r="Q244" s="279"/>
      <c r="R244" s="279"/>
      <c r="S244" s="279"/>
      <c r="T244" s="28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1" t="s">
        <v>168</v>
      </c>
      <c r="AU244" s="281" t="s">
        <v>83</v>
      </c>
      <c r="AV244" s="14" t="s">
        <v>149</v>
      </c>
      <c r="AW244" s="14" t="s">
        <v>30</v>
      </c>
      <c r="AX244" s="14" t="s">
        <v>81</v>
      </c>
      <c r="AY244" s="281" t="s">
        <v>141</v>
      </c>
    </row>
    <row r="245" s="12" customFormat="1" ht="25.92" customHeight="1">
      <c r="A245" s="12"/>
      <c r="B245" s="220"/>
      <c r="C245" s="221"/>
      <c r="D245" s="222" t="s">
        <v>72</v>
      </c>
      <c r="E245" s="223" t="s">
        <v>1361</v>
      </c>
      <c r="F245" s="223" t="s">
        <v>1362</v>
      </c>
      <c r="G245" s="221"/>
      <c r="H245" s="221"/>
      <c r="I245" s="224"/>
      <c r="J245" s="225">
        <f>BK245</f>
        <v>0</v>
      </c>
      <c r="K245" s="221"/>
      <c r="L245" s="226"/>
      <c r="M245" s="227"/>
      <c r="N245" s="228"/>
      <c r="O245" s="228"/>
      <c r="P245" s="229">
        <f>P246</f>
        <v>0</v>
      </c>
      <c r="Q245" s="228"/>
      <c r="R245" s="229">
        <f>R246</f>
        <v>0</v>
      </c>
      <c r="S245" s="228"/>
      <c r="T245" s="230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1" t="s">
        <v>161</v>
      </c>
      <c r="AT245" s="232" t="s">
        <v>72</v>
      </c>
      <c r="AU245" s="232" t="s">
        <v>73</v>
      </c>
      <c r="AY245" s="231" t="s">
        <v>141</v>
      </c>
      <c r="BK245" s="233">
        <f>BK246</f>
        <v>0</v>
      </c>
    </row>
    <row r="246" s="12" customFormat="1" ht="22.8" customHeight="1">
      <c r="A246" s="12"/>
      <c r="B246" s="220"/>
      <c r="C246" s="221"/>
      <c r="D246" s="222" t="s">
        <v>72</v>
      </c>
      <c r="E246" s="234" t="s">
        <v>1597</v>
      </c>
      <c r="F246" s="234" t="s">
        <v>1598</v>
      </c>
      <c r="G246" s="221"/>
      <c r="H246" s="221"/>
      <c r="I246" s="224"/>
      <c r="J246" s="235">
        <f>BK246</f>
        <v>0</v>
      </c>
      <c r="K246" s="221"/>
      <c r="L246" s="226"/>
      <c r="M246" s="227"/>
      <c r="N246" s="228"/>
      <c r="O246" s="228"/>
      <c r="P246" s="229">
        <f>SUM(P247:P249)</f>
        <v>0</v>
      </c>
      <c r="Q246" s="228"/>
      <c r="R246" s="229">
        <f>SUM(R247:R249)</f>
        <v>0</v>
      </c>
      <c r="S246" s="228"/>
      <c r="T246" s="230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1" t="s">
        <v>161</v>
      </c>
      <c r="AT246" s="232" t="s">
        <v>72</v>
      </c>
      <c r="AU246" s="232" t="s">
        <v>81</v>
      </c>
      <c r="AY246" s="231" t="s">
        <v>141</v>
      </c>
      <c r="BK246" s="233">
        <f>SUM(BK247:BK249)</f>
        <v>0</v>
      </c>
    </row>
    <row r="247" s="2" customFormat="1" ht="16.5" customHeight="1">
      <c r="A247" s="38"/>
      <c r="B247" s="39"/>
      <c r="C247" s="236" t="s">
        <v>397</v>
      </c>
      <c r="D247" s="236" t="s">
        <v>144</v>
      </c>
      <c r="E247" s="237" t="s">
        <v>1599</v>
      </c>
      <c r="F247" s="238" t="s">
        <v>1600</v>
      </c>
      <c r="G247" s="239" t="s">
        <v>1170</v>
      </c>
      <c r="H247" s="240">
        <v>1</v>
      </c>
      <c r="I247" s="241"/>
      <c r="J247" s="242">
        <f>ROUND(I247*H247,2)</f>
        <v>0</v>
      </c>
      <c r="K247" s="238" t="s">
        <v>148</v>
      </c>
      <c r="L247" s="44"/>
      <c r="M247" s="243" t="s">
        <v>1</v>
      </c>
      <c r="N247" s="244" t="s">
        <v>40</v>
      </c>
      <c r="O247" s="92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7" t="s">
        <v>149</v>
      </c>
      <c r="AT247" s="247" t="s">
        <v>144</v>
      </c>
      <c r="AU247" s="247" t="s">
        <v>83</v>
      </c>
      <c r="AY247" s="17" t="s">
        <v>141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7" t="s">
        <v>149</v>
      </c>
      <c r="BK247" s="248">
        <f>ROUND(I247*H247,2)</f>
        <v>0</v>
      </c>
      <c r="BL247" s="17" t="s">
        <v>149</v>
      </c>
      <c r="BM247" s="247" t="s">
        <v>681</v>
      </c>
    </row>
    <row r="248" s="13" customFormat="1">
      <c r="A248" s="13"/>
      <c r="B248" s="259"/>
      <c r="C248" s="260"/>
      <c r="D248" s="261" t="s">
        <v>168</v>
      </c>
      <c r="E248" s="262" t="s">
        <v>1</v>
      </c>
      <c r="F248" s="263" t="s">
        <v>1601</v>
      </c>
      <c r="G248" s="260"/>
      <c r="H248" s="264">
        <v>1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168</v>
      </c>
      <c r="AU248" s="270" t="s">
        <v>83</v>
      </c>
      <c r="AV248" s="13" t="s">
        <v>83</v>
      </c>
      <c r="AW248" s="13" t="s">
        <v>30</v>
      </c>
      <c r="AX248" s="13" t="s">
        <v>73</v>
      </c>
      <c r="AY248" s="270" t="s">
        <v>141</v>
      </c>
    </row>
    <row r="249" s="14" customFormat="1">
      <c r="A249" s="14"/>
      <c r="B249" s="271"/>
      <c r="C249" s="272"/>
      <c r="D249" s="261" t="s">
        <v>168</v>
      </c>
      <c r="E249" s="273" t="s">
        <v>1</v>
      </c>
      <c r="F249" s="274" t="s">
        <v>169</v>
      </c>
      <c r="G249" s="272"/>
      <c r="H249" s="275">
        <v>1</v>
      </c>
      <c r="I249" s="276"/>
      <c r="J249" s="272"/>
      <c r="K249" s="272"/>
      <c r="L249" s="277"/>
      <c r="M249" s="302"/>
      <c r="N249" s="303"/>
      <c r="O249" s="303"/>
      <c r="P249" s="303"/>
      <c r="Q249" s="303"/>
      <c r="R249" s="303"/>
      <c r="S249" s="303"/>
      <c r="T249" s="30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1" t="s">
        <v>168</v>
      </c>
      <c r="AU249" s="281" t="s">
        <v>83</v>
      </c>
      <c r="AV249" s="14" t="s">
        <v>149</v>
      </c>
      <c r="AW249" s="14" t="s">
        <v>30</v>
      </c>
      <c r="AX249" s="14" t="s">
        <v>81</v>
      </c>
      <c r="AY249" s="281" t="s">
        <v>141</v>
      </c>
    </row>
    <row r="250" s="2" customFormat="1" ht="6.96" customHeight="1">
      <c r="A250" s="38"/>
      <c r="B250" s="67"/>
      <c r="C250" s="68"/>
      <c r="D250" s="68"/>
      <c r="E250" s="68"/>
      <c r="F250" s="68"/>
      <c r="G250" s="68"/>
      <c r="H250" s="68"/>
      <c r="I250" s="184"/>
      <c r="J250" s="68"/>
      <c r="K250" s="68"/>
      <c r="L250" s="44"/>
      <c r="M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</row>
  </sheetData>
  <sheetProtection sheet="1" autoFilter="0" formatColumns="0" formatRows="0" objects="1" scenarios="1" spinCount="100000" saltValue="oIyXkBtWOrXt3HPTRdvz0Gv4umtSQ4wRFfNkpldN8IsJynyo/a+/uKNB9dk3A7+QezBUS86p1aEW54O+OkeVJQ==" hashValue="6quxs1Ew9NvRugFdk2gSvYIgGjJWOQ1Z6S6aWwATVAPzHtHnseK6RflG6/bWc0nxwr6qGyy12m30aEysKiWbow==" algorithmName="SHA-512" password="CC35"/>
  <autoFilter ref="C124:K24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</row>
    <row r="4" s="1" customFormat="1" ht="24.96" customHeight="1">
      <c r="B4" s="20"/>
      <c r="D4" s="141" t="s">
        <v>93</v>
      </c>
      <c r="I4" s="137"/>
      <c r="L4" s="20"/>
      <c r="M4" s="142" t="s">
        <v>10</v>
      </c>
      <c r="AT4" s="17" t="s">
        <v>30</v>
      </c>
    </row>
    <row r="5" s="1" customFormat="1" ht="6.96" customHeight="1">
      <c r="B5" s="20"/>
      <c r="I5" s="137"/>
      <c r="L5" s="20"/>
    </row>
    <row r="6" s="1" customFormat="1" ht="12" customHeight="1">
      <c r="B6" s="20"/>
      <c r="D6" s="143" t="s">
        <v>16</v>
      </c>
      <c r="I6" s="137"/>
      <c r="L6" s="20"/>
    </row>
    <row r="7" s="1" customFormat="1" ht="16.5" customHeight="1">
      <c r="B7" s="20"/>
      <c r="E7" s="144" t="str">
        <f>'Rekapitulace stavby'!K6</f>
        <v>Protivín ON - oprava výpravní budovy</v>
      </c>
      <c r="F7" s="143"/>
      <c r="G7" s="143"/>
      <c r="H7" s="143"/>
      <c r="I7" s="137"/>
      <c r="L7" s="20"/>
    </row>
    <row r="8" s="2" customFormat="1" ht="12" customHeight="1">
      <c r="A8" s="38"/>
      <c r="B8" s="44"/>
      <c r="C8" s="38"/>
      <c r="D8" s="143" t="s">
        <v>94</v>
      </c>
      <c r="E8" s="38"/>
      <c r="F8" s="38"/>
      <c r="G8" s="38"/>
      <c r="H8" s="38"/>
      <c r="I8" s="145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6" t="s">
        <v>1602</v>
      </c>
      <c r="F9" s="38"/>
      <c r="G9" s="38"/>
      <c r="H9" s="38"/>
      <c r="I9" s="145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1. 6. 2020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ROUND(J130,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ROUND((SUM(BE130:BE209)),  2)</f>
        <v>0</v>
      </c>
      <c r="G33" s="38"/>
      <c r="H33" s="38"/>
      <c r="I33" s="163">
        <v>0.20999999999999999</v>
      </c>
      <c r="J33" s="162">
        <f>ROUND(((SUM(BE130:BE209))*I33),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ROUND((SUM(BF130:BF209)),  2)</f>
        <v>0</v>
      </c>
      <c r="G34" s="38"/>
      <c r="H34" s="38"/>
      <c r="I34" s="163">
        <v>0.14999999999999999</v>
      </c>
      <c r="J34" s="162">
        <f>ROUND(((SUM(BF130:BF209))*I34),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3" t="s">
        <v>37</v>
      </c>
      <c r="E35" s="143" t="s">
        <v>40</v>
      </c>
      <c r="F35" s="162">
        <f>ROUND((SUM(BG130:BG209)),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41</v>
      </c>
      <c r="F36" s="162">
        <f>ROUND((SUM(BH130:BH209)),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ROUND((SUM(BI130:BI209)),  2)</f>
        <v>0</v>
      </c>
      <c r="G37" s="38"/>
      <c r="H37" s="38"/>
      <c r="I37" s="163">
        <v>0</v>
      </c>
      <c r="J37" s="162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7"/>
      <c r="L41" s="20"/>
    </row>
    <row r="42" s="1" customFormat="1" ht="14.4" customHeight="1">
      <c r="B42" s="20"/>
      <c r="I42" s="137"/>
      <c r="L42" s="20"/>
    </row>
    <row r="43" s="1" customFormat="1" ht="14.4" customHeight="1">
      <c r="B43" s="20"/>
      <c r="I43" s="137"/>
      <c r="L43" s="20"/>
    </row>
    <row r="44" s="1" customFormat="1" ht="14.4" customHeight="1">
      <c r="B44" s="20"/>
      <c r="I44" s="137"/>
      <c r="L44" s="20"/>
    </row>
    <row r="45" s="1" customFormat="1" ht="14.4" customHeight="1">
      <c r="B45" s="20"/>
      <c r="I45" s="137"/>
      <c r="L45" s="20"/>
    </row>
    <row r="46" s="1" customFormat="1" ht="14.4" customHeight="1">
      <c r="B46" s="20"/>
      <c r="I46" s="137"/>
      <c r="L46" s="20"/>
    </row>
    <row r="47" s="1" customFormat="1" ht="14.4" customHeight="1">
      <c r="B47" s="20"/>
      <c r="I47" s="137"/>
      <c r="L47" s="20"/>
    </row>
    <row r="48" s="1" customFormat="1" ht="14.4" customHeight="1">
      <c r="B48" s="20"/>
      <c r="I48" s="137"/>
      <c r="L48" s="20"/>
    </row>
    <row r="49" s="1" customFormat="1" ht="14.4" customHeight="1">
      <c r="B49" s="20"/>
      <c r="I49" s="137"/>
      <c r="L49" s="20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5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8" t="str">
        <f>E7</f>
        <v>Protivín ON - oprava výpravní budovy</v>
      </c>
      <c r="F85" s="32"/>
      <c r="G85" s="32"/>
      <c r="H85" s="32"/>
      <c r="I85" s="145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5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04 - Oprava kanalizace</v>
      </c>
      <c r="F87" s="40"/>
      <c r="G87" s="40"/>
      <c r="H87" s="40"/>
      <c r="I87" s="145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80" t="str">
        <f>IF(J12="","",J12)</f>
        <v>1. 6. 2020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99</v>
      </c>
      <c r="D96" s="40"/>
      <c r="E96" s="40"/>
      <c r="F96" s="40"/>
      <c r="G96" s="40"/>
      <c r="H96" s="40"/>
      <c r="I96" s="145"/>
      <c r="J96" s="111">
        <f>J130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4"/>
      <c r="C97" s="195"/>
      <c r="D97" s="196" t="s">
        <v>101</v>
      </c>
      <c r="E97" s="197"/>
      <c r="F97" s="197"/>
      <c r="G97" s="197"/>
      <c r="H97" s="197"/>
      <c r="I97" s="198"/>
      <c r="J97" s="199">
        <f>J131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1454</v>
      </c>
      <c r="E98" s="204"/>
      <c r="F98" s="204"/>
      <c r="G98" s="204"/>
      <c r="H98" s="204"/>
      <c r="I98" s="205"/>
      <c r="J98" s="206">
        <f>J132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103</v>
      </c>
      <c r="E99" s="204"/>
      <c r="F99" s="204"/>
      <c r="G99" s="204"/>
      <c r="H99" s="204"/>
      <c r="I99" s="205"/>
      <c r="J99" s="206">
        <f>J147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1603</v>
      </c>
      <c r="E100" s="204"/>
      <c r="F100" s="204"/>
      <c r="G100" s="204"/>
      <c r="H100" s="204"/>
      <c r="I100" s="205"/>
      <c r="J100" s="206">
        <f>J149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105</v>
      </c>
      <c r="E101" s="204"/>
      <c r="F101" s="204"/>
      <c r="G101" s="204"/>
      <c r="H101" s="204"/>
      <c r="I101" s="205"/>
      <c r="J101" s="206">
        <f>J162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106</v>
      </c>
      <c r="E102" s="204"/>
      <c r="F102" s="204"/>
      <c r="G102" s="204"/>
      <c r="H102" s="204"/>
      <c r="I102" s="205"/>
      <c r="J102" s="206">
        <f>J164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107</v>
      </c>
      <c r="E103" s="204"/>
      <c r="F103" s="204"/>
      <c r="G103" s="204"/>
      <c r="H103" s="204"/>
      <c r="I103" s="205"/>
      <c r="J103" s="206">
        <f>J169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4"/>
      <c r="C104" s="195"/>
      <c r="D104" s="196" t="s">
        <v>108</v>
      </c>
      <c r="E104" s="197"/>
      <c r="F104" s="197"/>
      <c r="G104" s="197"/>
      <c r="H104" s="197"/>
      <c r="I104" s="198"/>
      <c r="J104" s="199">
        <f>J171</f>
        <v>0</v>
      </c>
      <c r="K104" s="195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1"/>
      <c r="C105" s="202"/>
      <c r="D105" s="203" t="s">
        <v>110</v>
      </c>
      <c r="E105" s="204"/>
      <c r="F105" s="204"/>
      <c r="G105" s="204"/>
      <c r="H105" s="204"/>
      <c r="I105" s="205"/>
      <c r="J105" s="206">
        <f>J172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201"/>
      <c r="C106" s="202"/>
      <c r="D106" s="203" t="s">
        <v>1604</v>
      </c>
      <c r="E106" s="204"/>
      <c r="F106" s="204"/>
      <c r="G106" s="204"/>
      <c r="H106" s="204"/>
      <c r="I106" s="205"/>
      <c r="J106" s="206">
        <f>J187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1605</v>
      </c>
      <c r="E107" s="204"/>
      <c r="F107" s="204"/>
      <c r="G107" s="204"/>
      <c r="H107" s="204"/>
      <c r="I107" s="205"/>
      <c r="J107" s="206">
        <f>J190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4"/>
      <c r="C108" s="195"/>
      <c r="D108" s="196" t="s">
        <v>122</v>
      </c>
      <c r="E108" s="197"/>
      <c r="F108" s="197"/>
      <c r="G108" s="197"/>
      <c r="H108" s="197"/>
      <c r="I108" s="198"/>
      <c r="J108" s="199">
        <f>J194</f>
        <v>0</v>
      </c>
      <c r="K108" s="195"/>
      <c r="L108" s="20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94"/>
      <c r="C109" s="195"/>
      <c r="D109" s="196" t="s">
        <v>123</v>
      </c>
      <c r="E109" s="197"/>
      <c r="F109" s="197"/>
      <c r="G109" s="197"/>
      <c r="H109" s="197"/>
      <c r="I109" s="198"/>
      <c r="J109" s="199">
        <f>J206</f>
        <v>0</v>
      </c>
      <c r="K109" s="195"/>
      <c r="L109" s="20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01"/>
      <c r="C110" s="202"/>
      <c r="D110" s="203" t="s">
        <v>1455</v>
      </c>
      <c r="E110" s="204"/>
      <c r="F110" s="204"/>
      <c r="G110" s="204"/>
      <c r="H110" s="204"/>
      <c r="I110" s="205"/>
      <c r="J110" s="206">
        <f>J207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145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7"/>
      <c r="C112" s="68"/>
      <c r="D112" s="68"/>
      <c r="E112" s="68"/>
      <c r="F112" s="68"/>
      <c r="G112" s="68"/>
      <c r="H112" s="68"/>
      <c r="I112" s="184"/>
      <c r="J112" s="68"/>
      <c r="K112" s="68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9"/>
      <c r="C116" s="70"/>
      <c r="D116" s="70"/>
      <c r="E116" s="70"/>
      <c r="F116" s="70"/>
      <c r="G116" s="70"/>
      <c r="H116" s="70"/>
      <c r="I116" s="187"/>
      <c r="J116" s="70"/>
      <c r="K116" s="7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126</v>
      </c>
      <c r="D117" s="40"/>
      <c r="E117" s="40"/>
      <c r="F117" s="40"/>
      <c r="G117" s="40"/>
      <c r="H117" s="40"/>
      <c r="I117" s="145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5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145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88" t="str">
        <f>E7</f>
        <v>Protivín ON - oprava výpravní budovy</v>
      </c>
      <c r="F120" s="32"/>
      <c r="G120" s="32"/>
      <c r="H120" s="32"/>
      <c r="I120" s="145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94</v>
      </c>
      <c r="D121" s="40"/>
      <c r="E121" s="40"/>
      <c r="F121" s="40"/>
      <c r="G121" s="40"/>
      <c r="H121" s="40"/>
      <c r="I121" s="145"/>
      <c r="J121" s="40"/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7" t="str">
        <f>E9</f>
        <v>SO 04 - Oprava kanalizace</v>
      </c>
      <c r="F122" s="40"/>
      <c r="G122" s="40"/>
      <c r="H122" s="40"/>
      <c r="I122" s="145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5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148" t="s">
        <v>22</v>
      </c>
      <c r="J124" s="80" t="str">
        <f>IF(J12="","",J12)</f>
        <v>1. 6. 2020</v>
      </c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45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148" t="s">
        <v>29</v>
      </c>
      <c r="J126" s="36" t="str">
        <f>E21</f>
        <v xml:space="preserve"> </v>
      </c>
      <c r="K126" s="40"/>
      <c r="L126" s="64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148" t="s">
        <v>31</v>
      </c>
      <c r="J127" s="36" t="str">
        <f>E24</f>
        <v xml:space="preserve"> </v>
      </c>
      <c r="K127" s="40"/>
      <c r="L127" s="64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145"/>
      <c r="J128" s="40"/>
      <c r="K128" s="40"/>
      <c r="L128" s="64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08"/>
      <c r="B129" s="209"/>
      <c r="C129" s="210" t="s">
        <v>127</v>
      </c>
      <c r="D129" s="211" t="s">
        <v>58</v>
      </c>
      <c r="E129" s="211" t="s">
        <v>54</v>
      </c>
      <c r="F129" s="211" t="s">
        <v>55</v>
      </c>
      <c r="G129" s="211" t="s">
        <v>128</v>
      </c>
      <c r="H129" s="211" t="s">
        <v>129</v>
      </c>
      <c r="I129" s="212" t="s">
        <v>130</v>
      </c>
      <c r="J129" s="211" t="s">
        <v>98</v>
      </c>
      <c r="K129" s="213" t="s">
        <v>131</v>
      </c>
      <c r="L129" s="214"/>
      <c r="M129" s="101" t="s">
        <v>1</v>
      </c>
      <c r="N129" s="102" t="s">
        <v>37</v>
      </c>
      <c r="O129" s="102" t="s">
        <v>132</v>
      </c>
      <c r="P129" s="102" t="s">
        <v>133</v>
      </c>
      <c r="Q129" s="102" t="s">
        <v>134</v>
      </c>
      <c r="R129" s="102" t="s">
        <v>135</v>
      </c>
      <c r="S129" s="102" t="s">
        <v>136</v>
      </c>
      <c r="T129" s="103" t="s">
        <v>137</v>
      </c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</row>
    <row r="130" s="2" customFormat="1" ht="22.8" customHeight="1">
      <c r="A130" s="38"/>
      <c r="B130" s="39"/>
      <c r="C130" s="108" t="s">
        <v>138</v>
      </c>
      <c r="D130" s="40"/>
      <c r="E130" s="40"/>
      <c r="F130" s="40"/>
      <c r="G130" s="40"/>
      <c r="H130" s="40"/>
      <c r="I130" s="145"/>
      <c r="J130" s="215">
        <f>BK130</f>
        <v>0</v>
      </c>
      <c r="K130" s="40"/>
      <c r="L130" s="44"/>
      <c r="M130" s="104"/>
      <c r="N130" s="216"/>
      <c r="O130" s="105"/>
      <c r="P130" s="217">
        <f>P131+P171+P194+P206</f>
        <v>0</v>
      </c>
      <c r="Q130" s="105"/>
      <c r="R130" s="217">
        <f>R131+R171+R194+R206</f>
        <v>78.168323000000015</v>
      </c>
      <c r="S130" s="105"/>
      <c r="T130" s="218">
        <f>T131+T171+T194+T206</f>
        <v>1.81515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100</v>
      </c>
      <c r="BK130" s="219">
        <f>BK131+BK171+BK194+BK206</f>
        <v>0</v>
      </c>
    </row>
    <row r="131" s="12" customFormat="1" ht="25.92" customHeight="1">
      <c r="A131" s="12"/>
      <c r="B131" s="220"/>
      <c r="C131" s="221"/>
      <c r="D131" s="222" t="s">
        <v>72</v>
      </c>
      <c r="E131" s="223" t="s">
        <v>139</v>
      </c>
      <c r="F131" s="223" t="s">
        <v>140</v>
      </c>
      <c r="G131" s="221"/>
      <c r="H131" s="221"/>
      <c r="I131" s="224"/>
      <c r="J131" s="225">
        <f>BK131</f>
        <v>0</v>
      </c>
      <c r="K131" s="221"/>
      <c r="L131" s="226"/>
      <c r="M131" s="227"/>
      <c r="N131" s="228"/>
      <c r="O131" s="228"/>
      <c r="P131" s="229">
        <f>P132+P147+P149+P162+P164+P169</f>
        <v>0</v>
      </c>
      <c r="Q131" s="228"/>
      <c r="R131" s="229">
        <f>R132+R147+R149+R162+R164+R169</f>
        <v>77.52871300000001</v>
      </c>
      <c r="S131" s="228"/>
      <c r="T131" s="230">
        <f>T132+T147+T149+T162+T164+T169</f>
        <v>0.25200000000000006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81</v>
      </c>
      <c r="AT131" s="232" t="s">
        <v>72</v>
      </c>
      <c r="AU131" s="232" t="s">
        <v>73</v>
      </c>
      <c r="AY131" s="231" t="s">
        <v>141</v>
      </c>
      <c r="BK131" s="233">
        <f>BK132+BK147+BK149+BK162+BK164+BK169</f>
        <v>0</v>
      </c>
    </row>
    <row r="132" s="12" customFormat="1" ht="22.8" customHeight="1">
      <c r="A132" s="12"/>
      <c r="B132" s="220"/>
      <c r="C132" s="221"/>
      <c r="D132" s="222" t="s">
        <v>72</v>
      </c>
      <c r="E132" s="234" t="s">
        <v>81</v>
      </c>
      <c r="F132" s="234" t="s">
        <v>1456</v>
      </c>
      <c r="G132" s="221"/>
      <c r="H132" s="221"/>
      <c r="I132" s="224"/>
      <c r="J132" s="235">
        <f>BK132</f>
        <v>0</v>
      </c>
      <c r="K132" s="221"/>
      <c r="L132" s="226"/>
      <c r="M132" s="227"/>
      <c r="N132" s="228"/>
      <c r="O132" s="228"/>
      <c r="P132" s="229">
        <f>SUM(P133:P146)</f>
        <v>0</v>
      </c>
      <c r="Q132" s="228"/>
      <c r="R132" s="229">
        <f>SUM(R133:R146)</f>
        <v>67.884104000000008</v>
      </c>
      <c r="S132" s="228"/>
      <c r="T132" s="230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81</v>
      </c>
      <c r="AT132" s="232" t="s">
        <v>72</v>
      </c>
      <c r="AU132" s="232" t="s">
        <v>81</v>
      </c>
      <c r="AY132" s="231" t="s">
        <v>141</v>
      </c>
      <c r="BK132" s="233">
        <f>SUM(BK133:BK146)</f>
        <v>0</v>
      </c>
    </row>
    <row r="133" s="2" customFormat="1" ht="44.25" customHeight="1">
      <c r="A133" s="38"/>
      <c r="B133" s="39"/>
      <c r="C133" s="236" t="s">
        <v>81</v>
      </c>
      <c r="D133" s="236" t="s">
        <v>144</v>
      </c>
      <c r="E133" s="237" t="s">
        <v>1606</v>
      </c>
      <c r="F133" s="238" t="s">
        <v>1607</v>
      </c>
      <c r="G133" s="239" t="s">
        <v>147</v>
      </c>
      <c r="H133" s="240">
        <v>77.329999999999998</v>
      </c>
      <c r="I133" s="241"/>
      <c r="J133" s="242">
        <f>ROUND(I133*H133,2)</f>
        <v>0</v>
      </c>
      <c r="K133" s="238" t="s">
        <v>148</v>
      </c>
      <c r="L133" s="44"/>
      <c r="M133" s="243" t="s">
        <v>1</v>
      </c>
      <c r="N133" s="244" t="s">
        <v>40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7" t="s">
        <v>149</v>
      </c>
      <c r="AT133" s="247" t="s">
        <v>144</v>
      </c>
      <c r="AU133" s="247" t="s">
        <v>83</v>
      </c>
      <c r="AY133" s="17" t="s">
        <v>141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7" t="s">
        <v>149</v>
      </c>
      <c r="BK133" s="248">
        <f>ROUND(I133*H133,2)</f>
        <v>0</v>
      </c>
      <c r="BL133" s="17" t="s">
        <v>149</v>
      </c>
      <c r="BM133" s="247" t="s">
        <v>1608</v>
      </c>
    </row>
    <row r="134" s="2" customFormat="1" ht="33" customHeight="1">
      <c r="A134" s="38"/>
      <c r="B134" s="39"/>
      <c r="C134" s="236" t="s">
        <v>83</v>
      </c>
      <c r="D134" s="236" t="s">
        <v>144</v>
      </c>
      <c r="E134" s="237" t="s">
        <v>1609</v>
      </c>
      <c r="F134" s="238" t="s">
        <v>1610</v>
      </c>
      <c r="G134" s="239" t="s">
        <v>153</v>
      </c>
      <c r="H134" s="240">
        <v>140.59999999999999</v>
      </c>
      <c r="I134" s="241"/>
      <c r="J134" s="242">
        <f>ROUND(I134*H134,2)</f>
        <v>0</v>
      </c>
      <c r="K134" s="238" t="s">
        <v>148</v>
      </c>
      <c r="L134" s="44"/>
      <c r="M134" s="243" t="s">
        <v>1</v>
      </c>
      <c r="N134" s="244" t="s">
        <v>40</v>
      </c>
      <c r="O134" s="92"/>
      <c r="P134" s="245">
        <f>O134*H134</f>
        <v>0</v>
      </c>
      <c r="Q134" s="245">
        <v>0.00084000000000000003</v>
      </c>
      <c r="R134" s="245">
        <f>Q134*H134</f>
        <v>0.118104</v>
      </c>
      <c r="S134" s="245">
        <v>0</v>
      </c>
      <c r="T134" s="24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7" t="s">
        <v>149</v>
      </c>
      <c r="AT134" s="247" t="s">
        <v>144</v>
      </c>
      <c r="AU134" s="247" t="s">
        <v>83</v>
      </c>
      <c r="AY134" s="17" t="s">
        <v>141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7" t="s">
        <v>149</v>
      </c>
      <c r="BK134" s="248">
        <f>ROUND(I134*H134,2)</f>
        <v>0</v>
      </c>
      <c r="BL134" s="17" t="s">
        <v>149</v>
      </c>
      <c r="BM134" s="247" t="s">
        <v>1611</v>
      </c>
    </row>
    <row r="135" s="2" customFormat="1" ht="33" customHeight="1">
      <c r="A135" s="38"/>
      <c r="B135" s="39"/>
      <c r="C135" s="236" t="s">
        <v>142</v>
      </c>
      <c r="D135" s="236" t="s">
        <v>144</v>
      </c>
      <c r="E135" s="237" t="s">
        <v>1612</v>
      </c>
      <c r="F135" s="238" t="s">
        <v>1613</v>
      </c>
      <c r="G135" s="239" t="s">
        <v>153</v>
      </c>
      <c r="H135" s="240">
        <v>140.59999999999999</v>
      </c>
      <c r="I135" s="241"/>
      <c r="J135" s="242">
        <f>ROUND(I135*H135,2)</f>
        <v>0</v>
      </c>
      <c r="K135" s="238" t="s">
        <v>148</v>
      </c>
      <c r="L135" s="44"/>
      <c r="M135" s="243" t="s">
        <v>1</v>
      </c>
      <c r="N135" s="244" t="s">
        <v>40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7" t="s">
        <v>149</v>
      </c>
      <c r="AT135" s="247" t="s">
        <v>144</v>
      </c>
      <c r="AU135" s="247" t="s">
        <v>83</v>
      </c>
      <c r="AY135" s="17" t="s">
        <v>141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7" t="s">
        <v>149</v>
      </c>
      <c r="BK135" s="248">
        <f>ROUND(I135*H135,2)</f>
        <v>0</v>
      </c>
      <c r="BL135" s="17" t="s">
        <v>149</v>
      </c>
      <c r="BM135" s="247" t="s">
        <v>1614</v>
      </c>
    </row>
    <row r="136" s="2" customFormat="1" ht="44.25" customHeight="1">
      <c r="A136" s="38"/>
      <c r="B136" s="39"/>
      <c r="C136" s="236" t="s">
        <v>149</v>
      </c>
      <c r="D136" s="236" t="s">
        <v>144</v>
      </c>
      <c r="E136" s="237" t="s">
        <v>1615</v>
      </c>
      <c r="F136" s="238" t="s">
        <v>1616</v>
      </c>
      <c r="G136" s="239" t="s">
        <v>147</v>
      </c>
      <c r="H136" s="240">
        <v>118.03</v>
      </c>
      <c r="I136" s="241"/>
      <c r="J136" s="242">
        <f>ROUND(I136*H136,2)</f>
        <v>0</v>
      </c>
      <c r="K136" s="238" t="s">
        <v>148</v>
      </c>
      <c r="L136" s="44"/>
      <c r="M136" s="243" t="s">
        <v>1</v>
      </c>
      <c r="N136" s="244" t="s">
        <v>40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7" t="s">
        <v>149</v>
      </c>
      <c r="AT136" s="247" t="s">
        <v>144</v>
      </c>
      <c r="AU136" s="247" t="s">
        <v>83</v>
      </c>
      <c r="AY136" s="17" t="s">
        <v>141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7" t="s">
        <v>149</v>
      </c>
      <c r="BK136" s="248">
        <f>ROUND(I136*H136,2)</f>
        <v>0</v>
      </c>
      <c r="BL136" s="17" t="s">
        <v>149</v>
      </c>
      <c r="BM136" s="247" t="s">
        <v>1617</v>
      </c>
    </row>
    <row r="137" s="2" customFormat="1" ht="55.5" customHeight="1">
      <c r="A137" s="38"/>
      <c r="B137" s="39"/>
      <c r="C137" s="236" t="s">
        <v>161</v>
      </c>
      <c r="D137" s="236" t="s">
        <v>144</v>
      </c>
      <c r="E137" s="237" t="s">
        <v>1618</v>
      </c>
      <c r="F137" s="238" t="s">
        <v>1619</v>
      </c>
      <c r="G137" s="239" t="s">
        <v>147</v>
      </c>
      <c r="H137" s="240">
        <v>18.315000000000001</v>
      </c>
      <c r="I137" s="241"/>
      <c r="J137" s="242">
        <f>ROUND(I137*H137,2)</f>
        <v>0</v>
      </c>
      <c r="K137" s="238" t="s">
        <v>148</v>
      </c>
      <c r="L137" s="44"/>
      <c r="M137" s="243" t="s">
        <v>1</v>
      </c>
      <c r="N137" s="244" t="s">
        <v>40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7" t="s">
        <v>149</v>
      </c>
      <c r="AT137" s="247" t="s">
        <v>144</v>
      </c>
      <c r="AU137" s="247" t="s">
        <v>83</v>
      </c>
      <c r="AY137" s="17" t="s">
        <v>141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7" t="s">
        <v>149</v>
      </c>
      <c r="BK137" s="248">
        <f>ROUND(I137*H137,2)</f>
        <v>0</v>
      </c>
      <c r="BL137" s="17" t="s">
        <v>149</v>
      </c>
      <c r="BM137" s="247" t="s">
        <v>1620</v>
      </c>
    </row>
    <row r="138" s="2" customFormat="1" ht="55.5" customHeight="1">
      <c r="A138" s="38"/>
      <c r="B138" s="39"/>
      <c r="C138" s="236" t="s">
        <v>170</v>
      </c>
      <c r="D138" s="236" t="s">
        <v>144</v>
      </c>
      <c r="E138" s="237" t="s">
        <v>1621</v>
      </c>
      <c r="F138" s="238" t="s">
        <v>1622</v>
      </c>
      <c r="G138" s="239" t="s">
        <v>147</v>
      </c>
      <c r="H138" s="240">
        <v>274.72500000000002</v>
      </c>
      <c r="I138" s="241"/>
      <c r="J138" s="242">
        <f>ROUND(I138*H138,2)</f>
        <v>0</v>
      </c>
      <c r="K138" s="238" t="s">
        <v>148</v>
      </c>
      <c r="L138" s="44"/>
      <c r="M138" s="243" t="s">
        <v>1</v>
      </c>
      <c r="N138" s="244" t="s">
        <v>40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7" t="s">
        <v>149</v>
      </c>
      <c r="AT138" s="247" t="s">
        <v>144</v>
      </c>
      <c r="AU138" s="247" t="s">
        <v>83</v>
      </c>
      <c r="AY138" s="17" t="s">
        <v>141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7" t="s">
        <v>149</v>
      </c>
      <c r="BK138" s="248">
        <f>ROUND(I138*H138,2)</f>
        <v>0</v>
      </c>
      <c r="BL138" s="17" t="s">
        <v>149</v>
      </c>
      <c r="BM138" s="247" t="s">
        <v>1623</v>
      </c>
    </row>
    <row r="139" s="2" customFormat="1" ht="33" customHeight="1">
      <c r="A139" s="38"/>
      <c r="B139" s="39"/>
      <c r="C139" s="236" t="s">
        <v>174</v>
      </c>
      <c r="D139" s="236" t="s">
        <v>144</v>
      </c>
      <c r="E139" s="237" t="s">
        <v>1624</v>
      </c>
      <c r="F139" s="238" t="s">
        <v>1625</v>
      </c>
      <c r="G139" s="239" t="s">
        <v>147</v>
      </c>
      <c r="H139" s="240">
        <v>77.329999999999998</v>
      </c>
      <c r="I139" s="241"/>
      <c r="J139" s="242">
        <f>ROUND(I139*H139,2)</f>
        <v>0</v>
      </c>
      <c r="K139" s="238" t="s">
        <v>148</v>
      </c>
      <c r="L139" s="44"/>
      <c r="M139" s="243" t="s">
        <v>1</v>
      </c>
      <c r="N139" s="244" t="s">
        <v>40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7" t="s">
        <v>149</v>
      </c>
      <c r="AT139" s="247" t="s">
        <v>144</v>
      </c>
      <c r="AU139" s="247" t="s">
        <v>83</v>
      </c>
      <c r="AY139" s="17" t="s">
        <v>141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7" t="s">
        <v>149</v>
      </c>
      <c r="BK139" s="248">
        <f>ROUND(I139*H139,2)</f>
        <v>0</v>
      </c>
      <c r="BL139" s="17" t="s">
        <v>149</v>
      </c>
      <c r="BM139" s="247" t="s">
        <v>1626</v>
      </c>
    </row>
    <row r="140" s="2" customFormat="1" ht="33" customHeight="1">
      <c r="A140" s="38"/>
      <c r="B140" s="39"/>
      <c r="C140" s="236" t="s">
        <v>166</v>
      </c>
      <c r="D140" s="236" t="s">
        <v>144</v>
      </c>
      <c r="E140" s="237" t="s">
        <v>1627</v>
      </c>
      <c r="F140" s="238" t="s">
        <v>1628</v>
      </c>
      <c r="G140" s="239" t="s">
        <v>436</v>
      </c>
      <c r="H140" s="240">
        <v>36.630000000000003</v>
      </c>
      <c r="I140" s="241"/>
      <c r="J140" s="242">
        <f>ROUND(I140*H140,2)</f>
        <v>0</v>
      </c>
      <c r="K140" s="238" t="s">
        <v>148</v>
      </c>
      <c r="L140" s="44"/>
      <c r="M140" s="243" t="s">
        <v>1</v>
      </c>
      <c r="N140" s="244" t="s">
        <v>40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7" t="s">
        <v>149</v>
      </c>
      <c r="AT140" s="247" t="s">
        <v>144</v>
      </c>
      <c r="AU140" s="247" t="s">
        <v>83</v>
      </c>
      <c r="AY140" s="17" t="s">
        <v>141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7" t="s">
        <v>149</v>
      </c>
      <c r="BK140" s="248">
        <f>ROUND(I140*H140,2)</f>
        <v>0</v>
      </c>
      <c r="BL140" s="17" t="s">
        <v>149</v>
      </c>
      <c r="BM140" s="247" t="s">
        <v>1629</v>
      </c>
    </row>
    <row r="141" s="2" customFormat="1" ht="33" customHeight="1">
      <c r="A141" s="38"/>
      <c r="B141" s="39"/>
      <c r="C141" s="236" t="s">
        <v>183</v>
      </c>
      <c r="D141" s="236" t="s">
        <v>144</v>
      </c>
      <c r="E141" s="237" t="s">
        <v>1630</v>
      </c>
      <c r="F141" s="238" t="s">
        <v>1631</v>
      </c>
      <c r="G141" s="239" t="s">
        <v>147</v>
      </c>
      <c r="H141" s="240">
        <v>18.315000000000001</v>
      </c>
      <c r="I141" s="241"/>
      <c r="J141" s="242">
        <f>ROUND(I141*H141,2)</f>
        <v>0</v>
      </c>
      <c r="K141" s="238" t="s">
        <v>148</v>
      </c>
      <c r="L141" s="44"/>
      <c r="M141" s="243" t="s">
        <v>1</v>
      </c>
      <c r="N141" s="244" t="s">
        <v>40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7" t="s">
        <v>149</v>
      </c>
      <c r="AT141" s="247" t="s">
        <v>144</v>
      </c>
      <c r="AU141" s="247" t="s">
        <v>83</v>
      </c>
      <c r="AY141" s="17" t="s">
        <v>141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7" t="s">
        <v>149</v>
      </c>
      <c r="BK141" s="248">
        <f>ROUND(I141*H141,2)</f>
        <v>0</v>
      </c>
      <c r="BL141" s="17" t="s">
        <v>149</v>
      </c>
      <c r="BM141" s="247" t="s">
        <v>1632</v>
      </c>
    </row>
    <row r="142" s="2" customFormat="1" ht="33" customHeight="1">
      <c r="A142" s="38"/>
      <c r="B142" s="39"/>
      <c r="C142" s="236" t="s">
        <v>189</v>
      </c>
      <c r="D142" s="236" t="s">
        <v>144</v>
      </c>
      <c r="E142" s="237" t="s">
        <v>1633</v>
      </c>
      <c r="F142" s="238" t="s">
        <v>1634</v>
      </c>
      <c r="G142" s="239" t="s">
        <v>147</v>
      </c>
      <c r="H142" s="240">
        <v>59.015000000000001</v>
      </c>
      <c r="I142" s="241"/>
      <c r="J142" s="242">
        <f>ROUND(I142*H142,2)</f>
        <v>0</v>
      </c>
      <c r="K142" s="238" t="s">
        <v>148</v>
      </c>
      <c r="L142" s="44"/>
      <c r="M142" s="243" t="s">
        <v>1</v>
      </c>
      <c r="N142" s="244" t="s">
        <v>40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7" t="s">
        <v>149</v>
      </c>
      <c r="AT142" s="247" t="s">
        <v>144</v>
      </c>
      <c r="AU142" s="247" t="s">
        <v>83</v>
      </c>
      <c r="AY142" s="17" t="s">
        <v>141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7" t="s">
        <v>149</v>
      </c>
      <c r="BK142" s="248">
        <f>ROUND(I142*H142,2)</f>
        <v>0</v>
      </c>
      <c r="BL142" s="17" t="s">
        <v>149</v>
      </c>
      <c r="BM142" s="247" t="s">
        <v>1635</v>
      </c>
    </row>
    <row r="143" s="2" customFormat="1" ht="55.5" customHeight="1">
      <c r="A143" s="38"/>
      <c r="B143" s="39"/>
      <c r="C143" s="236" t="s">
        <v>193</v>
      </c>
      <c r="D143" s="236" t="s">
        <v>144</v>
      </c>
      <c r="E143" s="237" t="s">
        <v>1636</v>
      </c>
      <c r="F143" s="238" t="s">
        <v>1637</v>
      </c>
      <c r="G143" s="239" t="s">
        <v>147</v>
      </c>
      <c r="H143" s="240">
        <v>18.315000000000001</v>
      </c>
      <c r="I143" s="241"/>
      <c r="J143" s="242">
        <f>ROUND(I143*H143,2)</f>
        <v>0</v>
      </c>
      <c r="K143" s="238" t="s">
        <v>148</v>
      </c>
      <c r="L143" s="44"/>
      <c r="M143" s="243" t="s">
        <v>1</v>
      </c>
      <c r="N143" s="244" t="s">
        <v>40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7" t="s">
        <v>149</v>
      </c>
      <c r="AT143" s="247" t="s">
        <v>144</v>
      </c>
      <c r="AU143" s="247" t="s">
        <v>83</v>
      </c>
      <c r="AY143" s="17" t="s">
        <v>141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7" t="s">
        <v>149</v>
      </c>
      <c r="BK143" s="248">
        <f>ROUND(I143*H143,2)</f>
        <v>0</v>
      </c>
      <c r="BL143" s="17" t="s">
        <v>149</v>
      </c>
      <c r="BM143" s="247" t="s">
        <v>1638</v>
      </c>
    </row>
    <row r="144" s="2" customFormat="1" ht="16.5" customHeight="1">
      <c r="A144" s="38"/>
      <c r="B144" s="39"/>
      <c r="C144" s="249" t="s">
        <v>197</v>
      </c>
      <c r="D144" s="249" t="s">
        <v>162</v>
      </c>
      <c r="E144" s="250" t="s">
        <v>1639</v>
      </c>
      <c r="F144" s="251" t="s">
        <v>1640</v>
      </c>
      <c r="G144" s="252" t="s">
        <v>436</v>
      </c>
      <c r="H144" s="253">
        <v>67.766000000000005</v>
      </c>
      <c r="I144" s="254"/>
      <c r="J144" s="255">
        <f>ROUND(I144*H144,2)</f>
        <v>0</v>
      </c>
      <c r="K144" s="251" t="s">
        <v>148</v>
      </c>
      <c r="L144" s="256"/>
      <c r="M144" s="257" t="s">
        <v>1</v>
      </c>
      <c r="N144" s="258" t="s">
        <v>40</v>
      </c>
      <c r="O144" s="92"/>
      <c r="P144" s="245">
        <f>O144*H144</f>
        <v>0</v>
      </c>
      <c r="Q144" s="245">
        <v>1</v>
      </c>
      <c r="R144" s="245">
        <f>Q144*H144</f>
        <v>67.766000000000005</v>
      </c>
      <c r="S144" s="245">
        <v>0</v>
      </c>
      <c r="T144" s="24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7" t="s">
        <v>166</v>
      </c>
      <c r="AT144" s="247" t="s">
        <v>162</v>
      </c>
      <c r="AU144" s="247" t="s">
        <v>83</v>
      </c>
      <c r="AY144" s="17" t="s">
        <v>141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7" t="s">
        <v>149</v>
      </c>
      <c r="BK144" s="248">
        <f>ROUND(I144*H144,2)</f>
        <v>0</v>
      </c>
      <c r="BL144" s="17" t="s">
        <v>149</v>
      </c>
      <c r="BM144" s="247" t="s">
        <v>1641</v>
      </c>
    </row>
    <row r="145" s="13" customFormat="1">
      <c r="A145" s="13"/>
      <c r="B145" s="259"/>
      <c r="C145" s="260"/>
      <c r="D145" s="261" t="s">
        <v>168</v>
      </c>
      <c r="E145" s="262" t="s">
        <v>1</v>
      </c>
      <c r="F145" s="263" t="s">
        <v>1642</v>
      </c>
      <c r="G145" s="260"/>
      <c r="H145" s="264">
        <v>33.883000000000003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168</v>
      </c>
      <c r="AU145" s="270" t="s">
        <v>83</v>
      </c>
      <c r="AV145" s="13" t="s">
        <v>83</v>
      </c>
      <c r="AW145" s="13" t="s">
        <v>30</v>
      </c>
      <c r="AX145" s="13" t="s">
        <v>73</v>
      </c>
      <c r="AY145" s="270" t="s">
        <v>141</v>
      </c>
    </row>
    <row r="146" s="13" customFormat="1">
      <c r="A146" s="13"/>
      <c r="B146" s="259"/>
      <c r="C146" s="260"/>
      <c r="D146" s="261" t="s">
        <v>168</v>
      </c>
      <c r="E146" s="262" t="s">
        <v>1</v>
      </c>
      <c r="F146" s="263" t="s">
        <v>1643</v>
      </c>
      <c r="G146" s="260"/>
      <c r="H146" s="264">
        <v>67.766000000000005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168</v>
      </c>
      <c r="AU146" s="270" t="s">
        <v>83</v>
      </c>
      <c r="AV146" s="13" t="s">
        <v>83</v>
      </c>
      <c r="AW146" s="13" t="s">
        <v>30</v>
      </c>
      <c r="AX146" s="13" t="s">
        <v>81</v>
      </c>
      <c r="AY146" s="270" t="s">
        <v>141</v>
      </c>
    </row>
    <row r="147" s="12" customFormat="1" ht="22.8" customHeight="1">
      <c r="A147" s="12"/>
      <c r="B147" s="220"/>
      <c r="C147" s="221"/>
      <c r="D147" s="222" t="s">
        <v>72</v>
      </c>
      <c r="E147" s="234" t="s">
        <v>149</v>
      </c>
      <c r="F147" s="234" t="s">
        <v>179</v>
      </c>
      <c r="G147" s="221"/>
      <c r="H147" s="221"/>
      <c r="I147" s="224"/>
      <c r="J147" s="235">
        <f>BK147</f>
        <v>0</v>
      </c>
      <c r="K147" s="221"/>
      <c r="L147" s="226"/>
      <c r="M147" s="227"/>
      <c r="N147" s="228"/>
      <c r="O147" s="228"/>
      <c r="P147" s="229">
        <f>P148</f>
        <v>0</v>
      </c>
      <c r="Q147" s="228"/>
      <c r="R147" s="229">
        <f>R148</f>
        <v>6.239541</v>
      </c>
      <c r="S147" s="228"/>
      <c r="T147" s="23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81</v>
      </c>
      <c r="AT147" s="232" t="s">
        <v>72</v>
      </c>
      <c r="AU147" s="232" t="s">
        <v>81</v>
      </c>
      <c r="AY147" s="231" t="s">
        <v>141</v>
      </c>
      <c r="BK147" s="233">
        <f>BK148</f>
        <v>0</v>
      </c>
    </row>
    <row r="148" s="2" customFormat="1" ht="21.75" customHeight="1">
      <c r="A148" s="38"/>
      <c r="B148" s="39"/>
      <c r="C148" s="236" t="s">
        <v>201</v>
      </c>
      <c r="D148" s="236" t="s">
        <v>144</v>
      </c>
      <c r="E148" s="237" t="s">
        <v>1644</v>
      </c>
      <c r="F148" s="238" t="s">
        <v>1645</v>
      </c>
      <c r="G148" s="239" t="s">
        <v>147</v>
      </c>
      <c r="H148" s="240">
        <v>3.2999999999999998</v>
      </c>
      <c r="I148" s="241"/>
      <c r="J148" s="242">
        <f>ROUND(I148*H148,2)</f>
        <v>0</v>
      </c>
      <c r="K148" s="238" t="s">
        <v>148</v>
      </c>
      <c r="L148" s="44"/>
      <c r="M148" s="243" t="s">
        <v>1</v>
      </c>
      <c r="N148" s="244" t="s">
        <v>40</v>
      </c>
      <c r="O148" s="92"/>
      <c r="P148" s="245">
        <f>O148*H148</f>
        <v>0</v>
      </c>
      <c r="Q148" s="245">
        <v>1.8907700000000001</v>
      </c>
      <c r="R148" s="245">
        <f>Q148*H148</f>
        <v>6.239541</v>
      </c>
      <c r="S148" s="245">
        <v>0</v>
      </c>
      <c r="T148" s="24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7" t="s">
        <v>149</v>
      </c>
      <c r="AT148" s="247" t="s">
        <v>144</v>
      </c>
      <c r="AU148" s="247" t="s">
        <v>83</v>
      </c>
      <c r="AY148" s="17" t="s">
        <v>141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7" t="s">
        <v>149</v>
      </c>
      <c r="BK148" s="248">
        <f>ROUND(I148*H148,2)</f>
        <v>0</v>
      </c>
      <c r="BL148" s="17" t="s">
        <v>149</v>
      </c>
      <c r="BM148" s="247" t="s">
        <v>1646</v>
      </c>
    </row>
    <row r="149" s="12" customFormat="1" ht="22.8" customHeight="1">
      <c r="A149" s="12"/>
      <c r="B149" s="220"/>
      <c r="C149" s="221"/>
      <c r="D149" s="222" t="s">
        <v>72</v>
      </c>
      <c r="E149" s="234" t="s">
        <v>166</v>
      </c>
      <c r="F149" s="234" t="s">
        <v>1647</v>
      </c>
      <c r="G149" s="221"/>
      <c r="H149" s="221"/>
      <c r="I149" s="224"/>
      <c r="J149" s="235">
        <f>BK149</f>
        <v>0</v>
      </c>
      <c r="K149" s="221"/>
      <c r="L149" s="226"/>
      <c r="M149" s="227"/>
      <c r="N149" s="228"/>
      <c r="O149" s="228"/>
      <c r="P149" s="229">
        <f>SUM(P150:P161)</f>
        <v>0</v>
      </c>
      <c r="Q149" s="228"/>
      <c r="R149" s="229">
        <f>SUM(R150:R161)</f>
        <v>3.4017200000000005</v>
      </c>
      <c r="S149" s="228"/>
      <c r="T149" s="230">
        <f>SUM(T150:T161)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1" t="s">
        <v>81</v>
      </c>
      <c r="AT149" s="232" t="s">
        <v>72</v>
      </c>
      <c r="AU149" s="232" t="s">
        <v>81</v>
      </c>
      <c r="AY149" s="231" t="s">
        <v>141</v>
      </c>
      <c r="BK149" s="233">
        <f>SUM(BK150:BK161)</f>
        <v>0</v>
      </c>
    </row>
    <row r="150" s="2" customFormat="1" ht="21.75" customHeight="1">
      <c r="A150" s="38"/>
      <c r="B150" s="39"/>
      <c r="C150" s="236" t="s">
        <v>207</v>
      </c>
      <c r="D150" s="236" t="s">
        <v>144</v>
      </c>
      <c r="E150" s="237" t="s">
        <v>1648</v>
      </c>
      <c r="F150" s="238" t="s">
        <v>1649</v>
      </c>
      <c r="G150" s="239" t="s">
        <v>165</v>
      </c>
      <c r="H150" s="240">
        <v>3</v>
      </c>
      <c r="I150" s="241"/>
      <c r="J150" s="242">
        <f>ROUND(I150*H150,2)</f>
        <v>0</v>
      </c>
      <c r="K150" s="238" t="s">
        <v>148</v>
      </c>
      <c r="L150" s="44"/>
      <c r="M150" s="243" t="s">
        <v>1</v>
      </c>
      <c r="N150" s="244" t="s">
        <v>40</v>
      </c>
      <c r="O150" s="92"/>
      <c r="P150" s="245">
        <f>O150*H150</f>
        <v>0</v>
      </c>
      <c r="Q150" s="245">
        <v>0.010189999999999999</v>
      </c>
      <c r="R150" s="245">
        <f>Q150*H150</f>
        <v>0.03057</v>
      </c>
      <c r="S150" s="245">
        <v>0</v>
      </c>
      <c r="T150" s="24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7" t="s">
        <v>149</v>
      </c>
      <c r="AT150" s="247" t="s">
        <v>144</v>
      </c>
      <c r="AU150" s="247" t="s">
        <v>83</v>
      </c>
      <c r="AY150" s="17" t="s">
        <v>141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7" t="s">
        <v>149</v>
      </c>
      <c r="BK150" s="248">
        <f>ROUND(I150*H150,2)</f>
        <v>0</v>
      </c>
      <c r="BL150" s="17" t="s">
        <v>149</v>
      </c>
      <c r="BM150" s="247" t="s">
        <v>1650</v>
      </c>
    </row>
    <row r="151" s="2" customFormat="1" ht="21.75" customHeight="1">
      <c r="A151" s="38"/>
      <c r="B151" s="39"/>
      <c r="C151" s="249" t="s">
        <v>8</v>
      </c>
      <c r="D151" s="249" t="s">
        <v>162</v>
      </c>
      <c r="E151" s="250" t="s">
        <v>1651</v>
      </c>
      <c r="F151" s="251" t="s">
        <v>1652</v>
      </c>
      <c r="G151" s="252" t="s">
        <v>165</v>
      </c>
      <c r="H151" s="253">
        <v>1</v>
      </c>
      <c r="I151" s="254"/>
      <c r="J151" s="255">
        <f>ROUND(I151*H151,2)</f>
        <v>0</v>
      </c>
      <c r="K151" s="251" t="s">
        <v>148</v>
      </c>
      <c r="L151" s="256"/>
      <c r="M151" s="257" t="s">
        <v>1</v>
      </c>
      <c r="N151" s="258" t="s">
        <v>40</v>
      </c>
      <c r="O151" s="92"/>
      <c r="P151" s="245">
        <f>O151*H151</f>
        <v>0</v>
      </c>
      <c r="Q151" s="245">
        <v>0.052999999999999998</v>
      </c>
      <c r="R151" s="245">
        <f>Q151*H151</f>
        <v>0.052999999999999998</v>
      </c>
      <c r="S151" s="245">
        <v>0</v>
      </c>
      <c r="T151" s="24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7" t="s">
        <v>166</v>
      </c>
      <c r="AT151" s="247" t="s">
        <v>162</v>
      </c>
      <c r="AU151" s="247" t="s">
        <v>83</v>
      </c>
      <c r="AY151" s="17" t="s">
        <v>141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7" t="s">
        <v>149</v>
      </c>
      <c r="BK151" s="248">
        <f>ROUND(I151*H151,2)</f>
        <v>0</v>
      </c>
      <c r="BL151" s="17" t="s">
        <v>149</v>
      </c>
      <c r="BM151" s="247" t="s">
        <v>1653</v>
      </c>
    </row>
    <row r="152" s="13" customFormat="1">
      <c r="A152" s="13"/>
      <c r="B152" s="259"/>
      <c r="C152" s="260"/>
      <c r="D152" s="261" t="s">
        <v>168</v>
      </c>
      <c r="E152" s="262" t="s">
        <v>1</v>
      </c>
      <c r="F152" s="263" t="s">
        <v>81</v>
      </c>
      <c r="G152" s="260"/>
      <c r="H152" s="264">
        <v>1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168</v>
      </c>
      <c r="AU152" s="270" t="s">
        <v>83</v>
      </c>
      <c r="AV152" s="13" t="s">
        <v>83</v>
      </c>
      <c r="AW152" s="13" t="s">
        <v>30</v>
      </c>
      <c r="AX152" s="13" t="s">
        <v>81</v>
      </c>
      <c r="AY152" s="270" t="s">
        <v>141</v>
      </c>
    </row>
    <row r="153" s="2" customFormat="1" ht="16.5" customHeight="1">
      <c r="A153" s="38"/>
      <c r="B153" s="39"/>
      <c r="C153" s="249" t="s">
        <v>214</v>
      </c>
      <c r="D153" s="249" t="s">
        <v>162</v>
      </c>
      <c r="E153" s="250" t="s">
        <v>1654</v>
      </c>
      <c r="F153" s="251" t="s">
        <v>1655</v>
      </c>
      <c r="G153" s="252" t="s">
        <v>165</v>
      </c>
      <c r="H153" s="253">
        <v>1</v>
      </c>
      <c r="I153" s="254"/>
      <c r="J153" s="255">
        <f>ROUND(I153*H153,2)</f>
        <v>0</v>
      </c>
      <c r="K153" s="251" t="s">
        <v>148</v>
      </c>
      <c r="L153" s="256"/>
      <c r="M153" s="257" t="s">
        <v>1</v>
      </c>
      <c r="N153" s="258" t="s">
        <v>40</v>
      </c>
      <c r="O153" s="92"/>
      <c r="P153" s="245">
        <f>O153*H153</f>
        <v>0</v>
      </c>
      <c r="Q153" s="245">
        <v>0.26200000000000001</v>
      </c>
      <c r="R153" s="245">
        <f>Q153*H153</f>
        <v>0.26200000000000001</v>
      </c>
      <c r="S153" s="245">
        <v>0</v>
      </c>
      <c r="T153" s="24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7" t="s">
        <v>166</v>
      </c>
      <c r="AT153" s="247" t="s">
        <v>162</v>
      </c>
      <c r="AU153" s="247" t="s">
        <v>83</v>
      </c>
      <c r="AY153" s="17" t="s">
        <v>141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7" t="s">
        <v>149</v>
      </c>
      <c r="BK153" s="248">
        <f>ROUND(I153*H153,2)</f>
        <v>0</v>
      </c>
      <c r="BL153" s="17" t="s">
        <v>149</v>
      </c>
      <c r="BM153" s="247" t="s">
        <v>1656</v>
      </c>
    </row>
    <row r="154" s="13" customFormat="1">
      <c r="A154" s="13"/>
      <c r="B154" s="259"/>
      <c r="C154" s="260"/>
      <c r="D154" s="261" t="s">
        <v>168</v>
      </c>
      <c r="E154" s="262" t="s">
        <v>1</v>
      </c>
      <c r="F154" s="263" t="s">
        <v>81</v>
      </c>
      <c r="G154" s="260"/>
      <c r="H154" s="264">
        <v>1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168</v>
      </c>
      <c r="AU154" s="270" t="s">
        <v>83</v>
      </c>
      <c r="AV154" s="13" t="s">
        <v>83</v>
      </c>
      <c r="AW154" s="13" t="s">
        <v>30</v>
      </c>
      <c r="AX154" s="13" t="s">
        <v>81</v>
      </c>
      <c r="AY154" s="270" t="s">
        <v>141</v>
      </c>
    </row>
    <row r="155" s="2" customFormat="1" ht="16.5" customHeight="1">
      <c r="A155" s="38"/>
      <c r="B155" s="39"/>
      <c r="C155" s="249" t="s">
        <v>218</v>
      </c>
      <c r="D155" s="249" t="s">
        <v>162</v>
      </c>
      <c r="E155" s="250" t="s">
        <v>1657</v>
      </c>
      <c r="F155" s="251" t="s">
        <v>1658</v>
      </c>
      <c r="G155" s="252" t="s">
        <v>165</v>
      </c>
      <c r="H155" s="253">
        <v>1</v>
      </c>
      <c r="I155" s="254"/>
      <c r="J155" s="255">
        <f>ROUND(I155*H155,2)</f>
        <v>0</v>
      </c>
      <c r="K155" s="251" t="s">
        <v>148</v>
      </c>
      <c r="L155" s="256"/>
      <c r="M155" s="257" t="s">
        <v>1</v>
      </c>
      <c r="N155" s="258" t="s">
        <v>40</v>
      </c>
      <c r="O155" s="92"/>
      <c r="P155" s="245">
        <f>O155*H155</f>
        <v>0</v>
      </c>
      <c r="Q155" s="245">
        <v>0.52600000000000002</v>
      </c>
      <c r="R155" s="245">
        <f>Q155*H155</f>
        <v>0.52600000000000002</v>
      </c>
      <c r="S155" s="245">
        <v>0</v>
      </c>
      <c r="T155" s="24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7" t="s">
        <v>166</v>
      </c>
      <c r="AT155" s="247" t="s">
        <v>162</v>
      </c>
      <c r="AU155" s="247" t="s">
        <v>83</v>
      </c>
      <c r="AY155" s="17" t="s">
        <v>141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7" t="s">
        <v>149</v>
      </c>
      <c r="BK155" s="248">
        <f>ROUND(I155*H155,2)</f>
        <v>0</v>
      </c>
      <c r="BL155" s="17" t="s">
        <v>149</v>
      </c>
      <c r="BM155" s="247" t="s">
        <v>1659</v>
      </c>
    </row>
    <row r="156" s="2" customFormat="1" ht="21.75" customHeight="1">
      <c r="A156" s="38"/>
      <c r="B156" s="39"/>
      <c r="C156" s="236" t="s">
        <v>222</v>
      </c>
      <c r="D156" s="236" t="s">
        <v>144</v>
      </c>
      <c r="E156" s="237" t="s">
        <v>1660</v>
      </c>
      <c r="F156" s="238" t="s">
        <v>1661</v>
      </c>
      <c r="G156" s="239" t="s">
        <v>165</v>
      </c>
      <c r="H156" s="240">
        <v>1</v>
      </c>
      <c r="I156" s="241"/>
      <c r="J156" s="242">
        <f>ROUND(I156*H156,2)</f>
        <v>0</v>
      </c>
      <c r="K156" s="238" t="s">
        <v>148</v>
      </c>
      <c r="L156" s="44"/>
      <c r="M156" s="243" t="s">
        <v>1</v>
      </c>
      <c r="N156" s="244" t="s">
        <v>40</v>
      </c>
      <c r="O156" s="92"/>
      <c r="P156" s="245">
        <f>O156*H156</f>
        <v>0</v>
      </c>
      <c r="Q156" s="245">
        <v>0.028539999999999999</v>
      </c>
      <c r="R156" s="245">
        <f>Q156*H156</f>
        <v>0.028539999999999999</v>
      </c>
      <c r="S156" s="245">
        <v>0</v>
      </c>
      <c r="T156" s="24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7" t="s">
        <v>149</v>
      </c>
      <c r="AT156" s="247" t="s">
        <v>144</v>
      </c>
      <c r="AU156" s="247" t="s">
        <v>83</v>
      </c>
      <c r="AY156" s="17" t="s">
        <v>141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7" t="s">
        <v>149</v>
      </c>
      <c r="BK156" s="248">
        <f>ROUND(I156*H156,2)</f>
        <v>0</v>
      </c>
      <c r="BL156" s="17" t="s">
        <v>149</v>
      </c>
      <c r="BM156" s="247" t="s">
        <v>1662</v>
      </c>
    </row>
    <row r="157" s="2" customFormat="1" ht="16.5" customHeight="1">
      <c r="A157" s="38"/>
      <c r="B157" s="39"/>
      <c r="C157" s="249" t="s">
        <v>226</v>
      </c>
      <c r="D157" s="249" t="s">
        <v>162</v>
      </c>
      <c r="E157" s="250" t="s">
        <v>1663</v>
      </c>
      <c r="F157" s="251" t="s">
        <v>1664</v>
      </c>
      <c r="G157" s="252" t="s">
        <v>165</v>
      </c>
      <c r="H157" s="253">
        <v>1</v>
      </c>
      <c r="I157" s="254"/>
      <c r="J157" s="255">
        <f>ROUND(I157*H157,2)</f>
        <v>0</v>
      </c>
      <c r="K157" s="251" t="s">
        <v>148</v>
      </c>
      <c r="L157" s="256"/>
      <c r="M157" s="257" t="s">
        <v>1</v>
      </c>
      <c r="N157" s="258" t="s">
        <v>40</v>
      </c>
      <c r="O157" s="92"/>
      <c r="P157" s="245">
        <f>O157*H157</f>
        <v>0</v>
      </c>
      <c r="Q157" s="245">
        <v>1.6000000000000001</v>
      </c>
      <c r="R157" s="245">
        <f>Q157*H157</f>
        <v>1.6000000000000001</v>
      </c>
      <c r="S157" s="245">
        <v>0</v>
      </c>
      <c r="T157" s="24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7" t="s">
        <v>166</v>
      </c>
      <c r="AT157" s="247" t="s">
        <v>162</v>
      </c>
      <c r="AU157" s="247" t="s">
        <v>83</v>
      </c>
      <c r="AY157" s="17" t="s">
        <v>141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7" t="s">
        <v>149</v>
      </c>
      <c r="BK157" s="248">
        <f>ROUND(I157*H157,2)</f>
        <v>0</v>
      </c>
      <c r="BL157" s="17" t="s">
        <v>149</v>
      </c>
      <c r="BM157" s="247" t="s">
        <v>1665</v>
      </c>
    </row>
    <row r="158" s="2" customFormat="1" ht="21.75" customHeight="1">
      <c r="A158" s="38"/>
      <c r="B158" s="39"/>
      <c r="C158" s="236" t="s">
        <v>230</v>
      </c>
      <c r="D158" s="236" t="s">
        <v>144</v>
      </c>
      <c r="E158" s="237" t="s">
        <v>1666</v>
      </c>
      <c r="F158" s="238" t="s">
        <v>1667</v>
      </c>
      <c r="G158" s="239" t="s">
        <v>165</v>
      </c>
      <c r="H158" s="240">
        <v>1</v>
      </c>
      <c r="I158" s="241"/>
      <c r="J158" s="242">
        <f>ROUND(I158*H158,2)</f>
        <v>0</v>
      </c>
      <c r="K158" s="238" t="s">
        <v>148</v>
      </c>
      <c r="L158" s="44"/>
      <c r="M158" s="243" t="s">
        <v>1</v>
      </c>
      <c r="N158" s="244" t="s">
        <v>40</v>
      </c>
      <c r="O158" s="92"/>
      <c r="P158" s="245">
        <f>O158*H158</f>
        <v>0</v>
      </c>
      <c r="Q158" s="245">
        <v>0.039269999999999999</v>
      </c>
      <c r="R158" s="245">
        <f>Q158*H158</f>
        <v>0.039269999999999999</v>
      </c>
      <c r="S158" s="245">
        <v>0</v>
      </c>
      <c r="T158" s="24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7" t="s">
        <v>149</v>
      </c>
      <c r="AT158" s="247" t="s">
        <v>144</v>
      </c>
      <c r="AU158" s="247" t="s">
        <v>83</v>
      </c>
      <c r="AY158" s="17" t="s">
        <v>141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7" t="s">
        <v>149</v>
      </c>
      <c r="BK158" s="248">
        <f>ROUND(I158*H158,2)</f>
        <v>0</v>
      </c>
      <c r="BL158" s="17" t="s">
        <v>149</v>
      </c>
      <c r="BM158" s="247" t="s">
        <v>1668</v>
      </c>
    </row>
    <row r="159" s="2" customFormat="1" ht="21.75" customHeight="1">
      <c r="A159" s="38"/>
      <c r="B159" s="39"/>
      <c r="C159" s="249" t="s">
        <v>7</v>
      </c>
      <c r="D159" s="249" t="s">
        <v>162</v>
      </c>
      <c r="E159" s="250" t="s">
        <v>1669</v>
      </c>
      <c r="F159" s="251" t="s">
        <v>1670</v>
      </c>
      <c r="G159" s="252" t="s">
        <v>165</v>
      </c>
      <c r="H159" s="253">
        <v>1</v>
      </c>
      <c r="I159" s="254"/>
      <c r="J159" s="255">
        <f>ROUND(I159*H159,2)</f>
        <v>0</v>
      </c>
      <c r="K159" s="251" t="s">
        <v>148</v>
      </c>
      <c r="L159" s="256"/>
      <c r="M159" s="257" t="s">
        <v>1</v>
      </c>
      <c r="N159" s="258" t="s">
        <v>40</v>
      </c>
      <c r="O159" s="92"/>
      <c r="P159" s="245">
        <f>O159*H159</f>
        <v>0</v>
      </c>
      <c r="Q159" s="245">
        <v>0.44900000000000001</v>
      </c>
      <c r="R159" s="245">
        <f>Q159*H159</f>
        <v>0.44900000000000001</v>
      </c>
      <c r="S159" s="245">
        <v>0</v>
      </c>
      <c r="T159" s="24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7" t="s">
        <v>166</v>
      </c>
      <c r="AT159" s="247" t="s">
        <v>162</v>
      </c>
      <c r="AU159" s="247" t="s">
        <v>83</v>
      </c>
      <c r="AY159" s="17" t="s">
        <v>141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7" t="s">
        <v>149</v>
      </c>
      <c r="BK159" s="248">
        <f>ROUND(I159*H159,2)</f>
        <v>0</v>
      </c>
      <c r="BL159" s="17" t="s">
        <v>149</v>
      </c>
      <c r="BM159" s="247" t="s">
        <v>1671</v>
      </c>
    </row>
    <row r="160" s="2" customFormat="1" ht="21.75" customHeight="1">
      <c r="A160" s="38"/>
      <c r="B160" s="39"/>
      <c r="C160" s="236" t="s">
        <v>237</v>
      </c>
      <c r="D160" s="236" t="s">
        <v>144</v>
      </c>
      <c r="E160" s="237" t="s">
        <v>1672</v>
      </c>
      <c r="F160" s="238" t="s">
        <v>1673</v>
      </c>
      <c r="G160" s="239" t="s">
        <v>165</v>
      </c>
      <c r="H160" s="240">
        <v>1</v>
      </c>
      <c r="I160" s="241"/>
      <c r="J160" s="242">
        <f>ROUND(I160*H160,2)</f>
        <v>0</v>
      </c>
      <c r="K160" s="238" t="s">
        <v>148</v>
      </c>
      <c r="L160" s="44"/>
      <c r="M160" s="243" t="s">
        <v>1</v>
      </c>
      <c r="N160" s="244" t="s">
        <v>40</v>
      </c>
      <c r="O160" s="92"/>
      <c r="P160" s="245">
        <f>O160*H160</f>
        <v>0</v>
      </c>
      <c r="Q160" s="245">
        <v>0.21734000000000001</v>
      </c>
      <c r="R160" s="245">
        <f>Q160*H160</f>
        <v>0.21734000000000001</v>
      </c>
      <c r="S160" s="245">
        <v>0</v>
      </c>
      <c r="T160" s="24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7" t="s">
        <v>149</v>
      </c>
      <c r="AT160" s="247" t="s">
        <v>144</v>
      </c>
      <c r="AU160" s="247" t="s">
        <v>83</v>
      </c>
      <c r="AY160" s="17" t="s">
        <v>141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7" t="s">
        <v>149</v>
      </c>
      <c r="BK160" s="248">
        <f>ROUND(I160*H160,2)</f>
        <v>0</v>
      </c>
      <c r="BL160" s="17" t="s">
        <v>149</v>
      </c>
      <c r="BM160" s="247" t="s">
        <v>1674</v>
      </c>
    </row>
    <row r="161" s="2" customFormat="1" ht="21.75" customHeight="1">
      <c r="A161" s="38"/>
      <c r="B161" s="39"/>
      <c r="C161" s="249" t="s">
        <v>242</v>
      </c>
      <c r="D161" s="249" t="s">
        <v>162</v>
      </c>
      <c r="E161" s="250" t="s">
        <v>1675</v>
      </c>
      <c r="F161" s="251" t="s">
        <v>1676</v>
      </c>
      <c r="G161" s="252" t="s">
        <v>165</v>
      </c>
      <c r="H161" s="253">
        <v>1</v>
      </c>
      <c r="I161" s="254"/>
      <c r="J161" s="255">
        <f>ROUND(I161*H161,2)</f>
        <v>0</v>
      </c>
      <c r="K161" s="251" t="s">
        <v>148</v>
      </c>
      <c r="L161" s="256"/>
      <c r="M161" s="257" t="s">
        <v>1</v>
      </c>
      <c r="N161" s="258" t="s">
        <v>40</v>
      </c>
      <c r="O161" s="92"/>
      <c r="P161" s="245">
        <f>O161*H161</f>
        <v>0</v>
      </c>
      <c r="Q161" s="245">
        <v>0.19600000000000001</v>
      </c>
      <c r="R161" s="245">
        <f>Q161*H161</f>
        <v>0.19600000000000001</v>
      </c>
      <c r="S161" s="245">
        <v>0</v>
      </c>
      <c r="T161" s="24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7" t="s">
        <v>166</v>
      </c>
      <c r="AT161" s="247" t="s">
        <v>162</v>
      </c>
      <c r="AU161" s="247" t="s">
        <v>83</v>
      </c>
      <c r="AY161" s="17" t="s">
        <v>141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7" t="s">
        <v>149</v>
      </c>
      <c r="BK161" s="248">
        <f>ROUND(I161*H161,2)</f>
        <v>0</v>
      </c>
      <c r="BL161" s="17" t="s">
        <v>149</v>
      </c>
      <c r="BM161" s="247" t="s">
        <v>1677</v>
      </c>
    </row>
    <row r="162" s="12" customFormat="1" ht="22.8" customHeight="1">
      <c r="A162" s="12"/>
      <c r="B162" s="220"/>
      <c r="C162" s="221"/>
      <c r="D162" s="222" t="s">
        <v>72</v>
      </c>
      <c r="E162" s="234" t="s">
        <v>183</v>
      </c>
      <c r="F162" s="234" t="s">
        <v>282</v>
      </c>
      <c r="G162" s="221"/>
      <c r="H162" s="221"/>
      <c r="I162" s="224"/>
      <c r="J162" s="235">
        <f>BK162</f>
        <v>0</v>
      </c>
      <c r="K162" s="221"/>
      <c r="L162" s="226"/>
      <c r="M162" s="227"/>
      <c r="N162" s="228"/>
      <c r="O162" s="228"/>
      <c r="P162" s="229">
        <f>P163</f>
        <v>0</v>
      </c>
      <c r="Q162" s="228"/>
      <c r="R162" s="229">
        <f>R163</f>
        <v>0.0033480000000000003</v>
      </c>
      <c r="S162" s="228"/>
      <c r="T162" s="230">
        <f>T163</f>
        <v>0.25200000000000006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1" t="s">
        <v>81</v>
      </c>
      <c r="AT162" s="232" t="s">
        <v>72</v>
      </c>
      <c r="AU162" s="232" t="s">
        <v>81</v>
      </c>
      <c r="AY162" s="231" t="s">
        <v>141</v>
      </c>
      <c r="BK162" s="233">
        <f>BK163</f>
        <v>0</v>
      </c>
    </row>
    <row r="163" s="2" customFormat="1" ht="33" customHeight="1">
      <c r="A163" s="38"/>
      <c r="B163" s="39"/>
      <c r="C163" s="236" t="s">
        <v>246</v>
      </c>
      <c r="D163" s="236" t="s">
        <v>144</v>
      </c>
      <c r="E163" s="237" t="s">
        <v>1678</v>
      </c>
      <c r="F163" s="238" t="s">
        <v>1679</v>
      </c>
      <c r="G163" s="239" t="s">
        <v>177</v>
      </c>
      <c r="H163" s="240">
        <v>3.6000000000000001</v>
      </c>
      <c r="I163" s="241"/>
      <c r="J163" s="242">
        <f>ROUND(I163*H163,2)</f>
        <v>0</v>
      </c>
      <c r="K163" s="238" t="s">
        <v>148</v>
      </c>
      <c r="L163" s="44"/>
      <c r="M163" s="243" t="s">
        <v>1</v>
      </c>
      <c r="N163" s="244" t="s">
        <v>40</v>
      </c>
      <c r="O163" s="92"/>
      <c r="P163" s="245">
        <f>O163*H163</f>
        <v>0</v>
      </c>
      <c r="Q163" s="245">
        <v>0.00093000000000000005</v>
      </c>
      <c r="R163" s="245">
        <f>Q163*H163</f>
        <v>0.0033480000000000003</v>
      </c>
      <c r="S163" s="245">
        <v>0.070000000000000007</v>
      </c>
      <c r="T163" s="246">
        <f>S163*H163</f>
        <v>0.25200000000000006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7" t="s">
        <v>149</v>
      </c>
      <c r="AT163" s="247" t="s">
        <v>144</v>
      </c>
      <c r="AU163" s="247" t="s">
        <v>83</v>
      </c>
      <c r="AY163" s="17" t="s">
        <v>141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7" t="s">
        <v>149</v>
      </c>
      <c r="BK163" s="248">
        <f>ROUND(I163*H163,2)</f>
        <v>0</v>
      </c>
      <c r="BL163" s="17" t="s">
        <v>149</v>
      </c>
      <c r="BM163" s="247" t="s">
        <v>1680</v>
      </c>
    </row>
    <row r="164" s="12" customFormat="1" ht="22.8" customHeight="1">
      <c r="A164" s="12"/>
      <c r="B164" s="220"/>
      <c r="C164" s="221"/>
      <c r="D164" s="222" t="s">
        <v>72</v>
      </c>
      <c r="E164" s="234" t="s">
        <v>443</v>
      </c>
      <c r="F164" s="234" t="s">
        <v>444</v>
      </c>
      <c r="G164" s="221"/>
      <c r="H164" s="221"/>
      <c r="I164" s="224"/>
      <c r="J164" s="235">
        <f>BK164</f>
        <v>0</v>
      </c>
      <c r="K164" s="221"/>
      <c r="L164" s="226"/>
      <c r="M164" s="227"/>
      <c r="N164" s="228"/>
      <c r="O164" s="228"/>
      <c r="P164" s="229">
        <f>SUM(P165:P168)</f>
        <v>0</v>
      </c>
      <c r="Q164" s="228"/>
      <c r="R164" s="229">
        <f>SUM(R165:R168)</f>
        <v>0</v>
      </c>
      <c r="S164" s="228"/>
      <c r="T164" s="230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1" t="s">
        <v>81</v>
      </c>
      <c r="AT164" s="232" t="s">
        <v>72</v>
      </c>
      <c r="AU164" s="232" t="s">
        <v>81</v>
      </c>
      <c r="AY164" s="231" t="s">
        <v>141</v>
      </c>
      <c r="BK164" s="233">
        <f>SUM(BK165:BK168)</f>
        <v>0</v>
      </c>
    </row>
    <row r="165" s="2" customFormat="1" ht="33" customHeight="1">
      <c r="A165" s="38"/>
      <c r="B165" s="39"/>
      <c r="C165" s="236" t="s">
        <v>250</v>
      </c>
      <c r="D165" s="236" t="s">
        <v>144</v>
      </c>
      <c r="E165" s="237" t="s">
        <v>1388</v>
      </c>
      <c r="F165" s="238" t="s">
        <v>1681</v>
      </c>
      <c r="G165" s="239" t="s">
        <v>436</v>
      </c>
      <c r="H165" s="240">
        <v>0.252</v>
      </c>
      <c r="I165" s="241"/>
      <c r="J165" s="242">
        <f>ROUND(I165*H165,2)</f>
        <v>0</v>
      </c>
      <c r="K165" s="238" t="s">
        <v>148</v>
      </c>
      <c r="L165" s="44"/>
      <c r="M165" s="243" t="s">
        <v>1</v>
      </c>
      <c r="N165" s="244" t="s">
        <v>40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7" t="s">
        <v>149</v>
      </c>
      <c r="AT165" s="247" t="s">
        <v>144</v>
      </c>
      <c r="AU165" s="247" t="s">
        <v>83</v>
      </c>
      <c r="AY165" s="17" t="s">
        <v>141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7" t="s">
        <v>149</v>
      </c>
      <c r="BK165" s="248">
        <f>ROUND(I165*H165,2)</f>
        <v>0</v>
      </c>
      <c r="BL165" s="17" t="s">
        <v>149</v>
      </c>
      <c r="BM165" s="247" t="s">
        <v>1682</v>
      </c>
    </row>
    <row r="166" s="2" customFormat="1" ht="33" customHeight="1">
      <c r="A166" s="38"/>
      <c r="B166" s="39"/>
      <c r="C166" s="236" t="s">
        <v>254</v>
      </c>
      <c r="D166" s="236" t="s">
        <v>144</v>
      </c>
      <c r="E166" s="237" t="s">
        <v>1683</v>
      </c>
      <c r="F166" s="238" t="s">
        <v>1684</v>
      </c>
      <c r="G166" s="239" t="s">
        <v>436</v>
      </c>
      <c r="H166" s="240">
        <v>1.815</v>
      </c>
      <c r="I166" s="241"/>
      <c r="J166" s="242">
        <f>ROUND(I166*H166,2)</f>
        <v>0</v>
      </c>
      <c r="K166" s="238" t="s">
        <v>148</v>
      </c>
      <c r="L166" s="44"/>
      <c r="M166" s="243" t="s">
        <v>1</v>
      </c>
      <c r="N166" s="244" t="s">
        <v>40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7" t="s">
        <v>149</v>
      </c>
      <c r="AT166" s="247" t="s">
        <v>144</v>
      </c>
      <c r="AU166" s="247" t="s">
        <v>83</v>
      </c>
      <c r="AY166" s="17" t="s">
        <v>141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7" t="s">
        <v>149</v>
      </c>
      <c r="BK166" s="248">
        <f>ROUND(I166*H166,2)</f>
        <v>0</v>
      </c>
      <c r="BL166" s="17" t="s">
        <v>149</v>
      </c>
      <c r="BM166" s="247" t="s">
        <v>1685</v>
      </c>
    </row>
    <row r="167" s="2" customFormat="1" ht="44.25" customHeight="1">
      <c r="A167" s="38"/>
      <c r="B167" s="39"/>
      <c r="C167" s="236" t="s">
        <v>258</v>
      </c>
      <c r="D167" s="236" t="s">
        <v>144</v>
      </c>
      <c r="E167" s="237" t="s">
        <v>1686</v>
      </c>
      <c r="F167" s="238" t="s">
        <v>1687</v>
      </c>
      <c r="G167" s="239" t="s">
        <v>436</v>
      </c>
      <c r="H167" s="240">
        <v>3.7799999999999998</v>
      </c>
      <c r="I167" s="241"/>
      <c r="J167" s="242">
        <f>ROUND(I167*H167,2)</f>
        <v>0</v>
      </c>
      <c r="K167" s="238" t="s">
        <v>148</v>
      </c>
      <c r="L167" s="44"/>
      <c r="M167" s="243" t="s">
        <v>1</v>
      </c>
      <c r="N167" s="244" t="s">
        <v>40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7" t="s">
        <v>149</v>
      </c>
      <c r="AT167" s="247" t="s">
        <v>144</v>
      </c>
      <c r="AU167" s="247" t="s">
        <v>83</v>
      </c>
      <c r="AY167" s="17" t="s">
        <v>141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7" t="s">
        <v>149</v>
      </c>
      <c r="BK167" s="248">
        <f>ROUND(I167*H167,2)</f>
        <v>0</v>
      </c>
      <c r="BL167" s="17" t="s">
        <v>149</v>
      </c>
      <c r="BM167" s="247" t="s">
        <v>1688</v>
      </c>
    </row>
    <row r="168" s="2" customFormat="1" ht="21.75" customHeight="1">
      <c r="A168" s="38"/>
      <c r="B168" s="39"/>
      <c r="C168" s="236" t="s">
        <v>262</v>
      </c>
      <c r="D168" s="236" t="s">
        <v>144</v>
      </c>
      <c r="E168" s="237" t="s">
        <v>1689</v>
      </c>
      <c r="F168" s="238" t="s">
        <v>1690</v>
      </c>
      <c r="G168" s="239" t="s">
        <v>436</v>
      </c>
      <c r="H168" s="240">
        <v>1.815</v>
      </c>
      <c r="I168" s="241"/>
      <c r="J168" s="242">
        <f>ROUND(I168*H168,2)</f>
        <v>0</v>
      </c>
      <c r="K168" s="238" t="s">
        <v>148</v>
      </c>
      <c r="L168" s="44"/>
      <c r="M168" s="243" t="s">
        <v>1</v>
      </c>
      <c r="N168" s="244" t="s">
        <v>40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7" t="s">
        <v>149</v>
      </c>
      <c r="AT168" s="247" t="s">
        <v>144</v>
      </c>
      <c r="AU168" s="247" t="s">
        <v>83</v>
      </c>
      <c r="AY168" s="17" t="s">
        <v>141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7" t="s">
        <v>149</v>
      </c>
      <c r="BK168" s="248">
        <f>ROUND(I168*H168,2)</f>
        <v>0</v>
      </c>
      <c r="BL168" s="17" t="s">
        <v>149</v>
      </c>
      <c r="BM168" s="247" t="s">
        <v>1691</v>
      </c>
    </row>
    <row r="169" s="12" customFormat="1" ht="22.8" customHeight="1">
      <c r="A169" s="12"/>
      <c r="B169" s="220"/>
      <c r="C169" s="221"/>
      <c r="D169" s="222" t="s">
        <v>72</v>
      </c>
      <c r="E169" s="234" t="s">
        <v>481</v>
      </c>
      <c r="F169" s="234" t="s">
        <v>482</v>
      </c>
      <c r="G169" s="221"/>
      <c r="H169" s="221"/>
      <c r="I169" s="224"/>
      <c r="J169" s="235">
        <f>BK169</f>
        <v>0</v>
      </c>
      <c r="K169" s="221"/>
      <c r="L169" s="226"/>
      <c r="M169" s="227"/>
      <c r="N169" s="228"/>
      <c r="O169" s="228"/>
      <c r="P169" s="229">
        <f>P170</f>
        <v>0</v>
      </c>
      <c r="Q169" s="228"/>
      <c r="R169" s="229">
        <f>R170</f>
        <v>0</v>
      </c>
      <c r="S169" s="228"/>
      <c r="T169" s="23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1" t="s">
        <v>81</v>
      </c>
      <c r="AT169" s="232" t="s">
        <v>72</v>
      </c>
      <c r="AU169" s="232" t="s">
        <v>81</v>
      </c>
      <c r="AY169" s="231" t="s">
        <v>141</v>
      </c>
      <c r="BK169" s="233">
        <f>BK170</f>
        <v>0</v>
      </c>
    </row>
    <row r="170" s="2" customFormat="1" ht="44.25" customHeight="1">
      <c r="A170" s="38"/>
      <c r="B170" s="39"/>
      <c r="C170" s="236" t="s">
        <v>266</v>
      </c>
      <c r="D170" s="236" t="s">
        <v>144</v>
      </c>
      <c r="E170" s="237" t="s">
        <v>1692</v>
      </c>
      <c r="F170" s="238" t="s">
        <v>1693</v>
      </c>
      <c r="G170" s="239" t="s">
        <v>436</v>
      </c>
      <c r="H170" s="240">
        <v>3.5190000000000001</v>
      </c>
      <c r="I170" s="241"/>
      <c r="J170" s="242">
        <f>ROUND(I170*H170,2)</f>
        <v>0</v>
      </c>
      <c r="K170" s="238" t="s">
        <v>148</v>
      </c>
      <c r="L170" s="44"/>
      <c r="M170" s="243" t="s">
        <v>1</v>
      </c>
      <c r="N170" s="244" t="s">
        <v>40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7" t="s">
        <v>149</v>
      </c>
      <c r="AT170" s="247" t="s">
        <v>144</v>
      </c>
      <c r="AU170" s="247" t="s">
        <v>83</v>
      </c>
      <c r="AY170" s="17" t="s">
        <v>141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7" t="s">
        <v>149</v>
      </c>
      <c r="BK170" s="248">
        <f>ROUND(I170*H170,2)</f>
        <v>0</v>
      </c>
      <c r="BL170" s="17" t="s">
        <v>149</v>
      </c>
      <c r="BM170" s="247" t="s">
        <v>1694</v>
      </c>
    </row>
    <row r="171" s="12" customFormat="1" ht="25.92" customHeight="1">
      <c r="A171" s="12"/>
      <c r="B171" s="220"/>
      <c r="C171" s="221"/>
      <c r="D171" s="222" t="s">
        <v>72</v>
      </c>
      <c r="E171" s="223" t="s">
        <v>487</v>
      </c>
      <c r="F171" s="223" t="s">
        <v>488</v>
      </c>
      <c r="G171" s="221"/>
      <c r="H171" s="221"/>
      <c r="I171" s="224"/>
      <c r="J171" s="225">
        <f>BK171</f>
        <v>0</v>
      </c>
      <c r="K171" s="221"/>
      <c r="L171" s="226"/>
      <c r="M171" s="227"/>
      <c r="N171" s="228"/>
      <c r="O171" s="228"/>
      <c r="P171" s="229">
        <f>P172+P190</f>
        <v>0</v>
      </c>
      <c r="Q171" s="228"/>
      <c r="R171" s="229">
        <f>R172+R190</f>
        <v>0.63668999999999998</v>
      </c>
      <c r="S171" s="228"/>
      <c r="T171" s="230">
        <f>T172+T190</f>
        <v>1.56315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1" t="s">
        <v>83</v>
      </c>
      <c r="AT171" s="232" t="s">
        <v>72</v>
      </c>
      <c r="AU171" s="232" t="s">
        <v>73</v>
      </c>
      <c r="AY171" s="231" t="s">
        <v>141</v>
      </c>
      <c r="BK171" s="233">
        <f>BK172+BK190</f>
        <v>0</v>
      </c>
    </row>
    <row r="172" s="12" customFormat="1" ht="22.8" customHeight="1">
      <c r="A172" s="12"/>
      <c r="B172" s="220"/>
      <c r="C172" s="221"/>
      <c r="D172" s="222" t="s">
        <v>72</v>
      </c>
      <c r="E172" s="234" t="s">
        <v>523</v>
      </c>
      <c r="F172" s="234" t="s">
        <v>524</v>
      </c>
      <c r="G172" s="221"/>
      <c r="H172" s="221"/>
      <c r="I172" s="224"/>
      <c r="J172" s="235">
        <f>BK172</f>
        <v>0</v>
      </c>
      <c r="K172" s="221"/>
      <c r="L172" s="226"/>
      <c r="M172" s="227"/>
      <c r="N172" s="228"/>
      <c r="O172" s="228"/>
      <c r="P172" s="229">
        <f>P173+SUM(P174:P187)</f>
        <v>0</v>
      </c>
      <c r="Q172" s="228"/>
      <c r="R172" s="229">
        <f>R173+SUM(R174:R187)</f>
        <v>0.58294999999999997</v>
      </c>
      <c r="S172" s="228"/>
      <c r="T172" s="230">
        <f>T173+SUM(T174:T187)</f>
        <v>1.56315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1" t="s">
        <v>83</v>
      </c>
      <c r="AT172" s="232" t="s">
        <v>72</v>
      </c>
      <c r="AU172" s="232" t="s">
        <v>81</v>
      </c>
      <c r="AY172" s="231" t="s">
        <v>141</v>
      </c>
      <c r="BK172" s="233">
        <f>BK173+SUM(BK174:BK187)</f>
        <v>0</v>
      </c>
    </row>
    <row r="173" s="2" customFormat="1" ht="21.75" customHeight="1">
      <c r="A173" s="38"/>
      <c r="B173" s="39"/>
      <c r="C173" s="236" t="s">
        <v>270</v>
      </c>
      <c r="D173" s="236" t="s">
        <v>144</v>
      </c>
      <c r="E173" s="237" t="s">
        <v>1695</v>
      </c>
      <c r="F173" s="238" t="s">
        <v>1696</v>
      </c>
      <c r="G173" s="239" t="s">
        <v>177</v>
      </c>
      <c r="H173" s="240">
        <v>51</v>
      </c>
      <c r="I173" s="241"/>
      <c r="J173" s="242">
        <f>ROUND(I173*H173,2)</f>
        <v>0</v>
      </c>
      <c r="K173" s="238" t="s">
        <v>148</v>
      </c>
      <c r="L173" s="44"/>
      <c r="M173" s="243" t="s">
        <v>1</v>
      </c>
      <c r="N173" s="244" t="s">
        <v>40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0.03065</v>
      </c>
      <c r="T173" s="246">
        <f>S173*H173</f>
        <v>1.56315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7" t="s">
        <v>214</v>
      </c>
      <c r="AT173" s="247" t="s">
        <v>144</v>
      </c>
      <c r="AU173" s="247" t="s">
        <v>83</v>
      </c>
      <c r="AY173" s="17" t="s">
        <v>141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7" t="s">
        <v>149</v>
      </c>
      <c r="BK173" s="248">
        <f>ROUND(I173*H173,2)</f>
        <v>0</v>
      </c>
      <c r="BL173" s="17" t="s">
        <v>214</v>
      </c>
      <c r="BM173" s="247" t="s">
        <v>1697</v>
      </c>
    </row>
    <row r="174" s="2" customFormat="1" ht="21.75" customHeight="1">
      <c r="A174" s="38"/>
      <c r="B174" s="39"/>
      <c r="C174" s="236" t="s">
        <v>274</v>
      </c>
      <c r="D174" s="236" t="s">
        <v>144</v>
      </c>
      <c r="E174" s="237" t="s">
        <v>1698</v>
      </c>
      <c r="F174" s="238" t="s">
        <v>1699</v>
      </c>
      <c r="G174" s="239" t="s">
        <v>165</v>
      </c>
      <c r="H174" s="240">
        <v>2</v>
      </c>
      <c r="I174" s="241"/>
      <c r="J174" s="242">
        <f>ROUND(I174*H174,2)</f>
        <v>0</v>
      </c>
      <c r="K174" s="238" t="s">
        <v>148</v>
      </c>
      <c r="L174" s="44"/>
      <c r="M174" s="243" t="s">
        <v>1</v>
      </c>
      <c r="N174" s="244" t="s">
        <v>40</v>
      </c>
      <c r="O174" s="92"/>
      <c r="P174" s="245">
        <f>O174*H174</f>
        <v>0</v>
      </c>
      <c r="Q174" s="245">
        <v>0.00031</v>
      </c>
      <c r="R174" s="245">
        <f>Q174*H174</f>
        <v>0.00062</v>
      </c>
      <c r="S174" s="245">
        <v>0</v>
      </c>
      <c r="T174" s="24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7" t="s">
        <v>214</v>
      </c>
      <c r="AT174" s="247" t="s">
        <v>144</v>
      </c>
      <c r="AU174" s="247" t="s">
        <v>83</v>
      </c>
      <c r="AY174" s="17" t="s">
        <v>141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7" t="s">
        <v>149</v>
      </c>
      <c r="BK174" s="248">
        <f>ROUND(I174*H174,2)</f>
        <v>0</v>
      </c>
      <c r="BL174" s="17" t="s">
        <v>214</v>
      </c>
      <c r="BM174" s="247" t="s">
        <v>1700</v>
      </c>
    </row>
    <row r="175" s="2" customFormat="1" ht="21.75" customHeight="1">
      <c r="A175" s="38"/>
      <c r="B175" s="39"/>
      <c r="C175" s="236" t="s">
        <v>278</v>
      </c>
      <c r="D175" s="236" t="s">
        <v>144</v>
      </c>
      <c r="E175" s="237" t="s">
        <v>1701</v>
      </c>
      <c r="F175" s="238" t="s">
        <v>1702</v>
      </c>
      <c r="G175" s="239" t="s">
        <v>165</v>
      </c>
      <c r="H175" s="240">
        <v>1</v>
      </c>
      <c r="I175" s="241"/>
      <c r="J175" s="242">
        <f>ROUND(I175*H175,2)</f>
        <v>0</v>
      </c>
      <c r="K175" s="238" t="s">
        <v>148</v>
      </c>
      <c r="L175" s="44"/>
      <c r="M175" s="243" t="s">
        <v>1</v>
      </c>
      <c r="N175" s="244" t="s">
        <v>40</v>
      </c>
      <c r="O175" s="92"/>
      <c r="P175" s="245">
        <f>O175*H175</f>
        <v>0</v>
      </c>
      <c r="Q175" s="245">
        <v>0.0020300000000000001</v>
      </c>
      <c r="R175" s="245">
        <f>Q175*H175</f>
        <v>0.0020300000000000001</v>
      </c>
      <c r="S175" s="245">
        <v>0</v>
      </c>
      <c r="T175" s="24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7" t="s">
        <v>214</v>
      </c>
      <c r="AT175" s="247" t="s">
        <v>144</v>
      </c>
      <c r="AU175" s="247" t="s">
        <v>83</v>
      </c>
      <c r="AY175" s="17" t="s">
        <v>141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7" t="s">
        <v>149</v>
      </c>
      <c r="BK175" s="248">
        <f>ROUND(I175*H175,2)</f>
        <v>0</v>
      </c>
      <c r="BL175" s="17" t="s">
        <v>214</v>
      </c>
      <c r="BM175" s="247" t="s">
        <v>1703</v>
      </c>
    </row>
    <row r="176" s="2" customFormat="1" ht="16.5" customHeight="1">
      <c r="A176" s="38"/>
      <c r="B176" s="39"/>
      <c r="C176" s="236" t="s">
        <v>283</v>
      </c>
      <c r="D176" s="236" t="s">
        <v>144</v>
      </c>
      <c r="E176" s="237" t="s">
        <v>1704</v>
      </c>
      <c r="F176" s="238" t="s">
        <v>1705</v>
      </c>
      <c r="G176" s="239" t="s">
        <v>177</v>
      </c>
      <c r="H176" s="240">
        <v>3</v>
      </c>
      <c r="I176" s="241"/>
      <c r="J176" s="242">
        <f>ROUND(I176*H176,2)</f>
        <v>0</v>
      </c>
      <c r="K176" s="238" t="s">
        <v>148</v>
      </c>
      <c r="L176" s="44"/>
      <c r="M176" s="243" t="s">
        <v>1</v>
      </c>
      <c r="N176" s="244" t="s">
        <v>40</v>
      </c>
      <c r="O176" s="92"/>
      <c r="P176" s="245">
        <f>O176*H176</f>
        <v>0</v>
      </c>
      <c r="Q176" s="245">
        <v>0.0074400000000000004</v>
      </c>
      <c r="R176" s="245">
        <f>Q176*H176</f>
        <v>0.02232</v>
      </c>
      <c r="S176" s="245">
        <v>0</v>
      </c>
      <c r="T176" s="24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7" t="s">
        <v>214</v>
      </c>
      <c r="AT176" s="247" t="s">
        <v>144</v>
      </c>
      <c r="AU176" s="247" t="s">
        <v>83</v>
      </c>
      <c r="AY176" s="17" t="s">
        <v>141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7" t="s">
        <v>149</v>
      </c>
      <c r="BK176" s="248">
        <f>ROUND(I176*H176,2)</f>
        <v>0</v>
      </c>
      <c r="BL176" s="17" t="s">
        <v>214</v>
      </c>
      <c r="BM176" s="247" t="s">
        <v>1706</v>
      </c>
    </row>
    <row r="177" s="2" customFormat="1" ht="16.5" customHeight="1">
      <c r="A177" s="38"/>
      <c r="B177" s="39"/>
      <c r="C177" s="236" t="s">
        <v>288</v>
      </c>
      <c r="D177" s="236" t="s">
        <v>144</v>
      </c>
      <c r="E177" s="237" t="s">
        <v>1707</v>
      </c>
      <c r="F177" s="238" t="s">
        <v>1708</v>
      </c>
      <c r="G177" s="239" t="s">
        <v>177</v>
      </c>
      <c r="H177" s="240">
        <v>34</v>
      </c>
      <c r="I177" s="241"/>
      <c r="J177" s="242">
        <f>ROUND(I177*H177,2)</f>
        <v>0</v>
      </c>
      <c r="K177" s="238" t="s">
        <v>148</v>
      </c>
      <c r="L177" s="44"/>
      <c r="M177" s="243" t="s">
        <v>1</v>
      </c>
      <c r="N177" s="244" t="s">
        <v>40</v>
      </c>
      <c r="O177" s="92"/>
      <c r="P177" s="245">
        <f>O177*H177</f>
        <v>0</v>
      </c>
      <c r="Q177" s="245">
        <v>0.012319999999999999</v>
      </c>
      <c r="R177" s="245">
        <f>Q177*H177</f>
        <v>0.41887999999999997</v>
      </c>
      <c r="S177" s="245">
        <v>0</v>
      </c>
      <c r="T177" s="24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7" t="s">
        <v>214</v>
      </c>
      <c r="AT177" s="247" t="s">
        <v>144</v>
      </c>
      <c r="AU177" s="247" t="s">
        <v>83</v>
      </c>
      <c r="AY177" s="17" t="s">
        <v>141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7" t="s">
        <v>149</v>
      </c>
      <c r="BK177" s="248">
        <f>ROUND(I177*H177,2)</f>
        <v>0</v>
      </c>
      <c r="BL177" s="17" t="s">
        <v>214</v>
      </c>
      <c r="BM177" s="247" t="s">
        <v>1709</v>
      </c>
    </row>
    <row r="178" s="2" customFormat="1" ht="21.75" customHeight="1">
      <c r="A178" s="38"/>
      <c r="B178" s="39"/>
      <c r="C178" s="236" t="s">
        <v>293</v>
      </c>
      <c r="D178" s="236" t="s">
        <v>144</v>
      </c>
      <c r="E178" s="237" t="s">
        <v>1710</v>
      </c>
      <c r="F178" s="238" t="s">
        <v>1711</v>
      </c>
      <c r="G178" s="239" t="s">
        <v>177</v>
      </c>
      <c r="H178" s="240">
        <v>21</v>
      </c>
      <c r="I178" s="241"/>
      <c r="J178" s="242">
        <f>ROUND(I178*H178,2)</f>
        <v>0</v>
      </c>
      <c r="K178" s="238" t="s">
        <v>148</v>
      </c>
      <c r="L178" s="44"/>
      <c r="M178" s="243" t="s">
        <v>1</v>
      </c>
      <c r="N178" s="244" t="s">
        <v>40</v>
      </c>
      <c r="O178" s="92"/>
      <c r="P178" s="245">
        <f>O178*H178</f>
        <v>0</v>
      </c>
      <c r="Q178" s="245">
        <v>0.0020600000000000002</v>
      </c>
      <c r="R178" s="245">
        <f>Q178*H178</f>
        <v>0.043260000000000007</v>
      </c>
      <c r="S178" s="245">
        <v>0</v>
      </c>
      <c r="T178" s="24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7" t="s">
        <v>214</v>
      </c>
      <c r="AT178" s="247" t="s">
        <v>144</v>
      </c>
      <c r="AU178" s="247" t="s">
        <v>83</v>
      </c>
      <c r="AY178" s="17" t="s">
        <v>141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7" t="s">
        <v>149</v>
      </c>
      <c r="BK178" s="248">
        <f>ROUND(I178*H178,2)</f>
        <v>0</v>
      </c>
      <c r="BL178" s="17" t="s">
        <v>214</v>
      </c>
      <c r="BM178" s="247" t="s">
        <v>1712</v>
      </c>
    </row>
    <row r="179" s="2" customFormat="1" ht="21.75" customHeight="1">
      <c r="A179" s="38"/>
      <c r="B179" s="39"/>
      <c r="C179" s="236" t="s">
        <v>297</v>
      </c>
      <c r="D179" s="236" t="s">
        <v>144</v>
      </c>
      <c r="E179" s="237" t="s">
        <v>1713</v>
      </c>
      <c r="F179" s="238" t="s">
        <v>1714</v>
      </c>
      <c r="G179" s="239" t="s">
        <v>177</v>
      </c>
      <c r="H179" s="240">
        <v>28</v>
      </c>
      <c r="I179" s="241"/>
      <c r="J179" s="242">
        <f>ROUND(I179*H179,2)</f>
        <v>0</v>
      </c>
      <c r="K179" s="238" t="s">
        <v>148</v>
      </c>
      <c r="L179" s="44"/>
      <c r="M179" s="243" t="s">
        <v>1</v>
      </c>
      <c r="N179" s="244" t="s">
        <v>40</v>
      </c>
      <c r="O179" s="92"/>
      <c r="P179" s="245">
        <f>O179*H179</f>
        <v>0</v>
      </c>
      <c r="Q179" s="245">
        <v>0.00155</v>
      </c>
      <c r="R179" s="245">
        <f>Q179*H179</f>
        <v>0.043400000000000001</v>
      </c>
      <c r="S179" s="245">
        <v>0</v>
      </c>
      <c r="T179" s="24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7" t="s">
        <v>214</v>
      </c>
      <c r="AT179" s="247" t="s">
        <v>144</v>
      </c>
      <c r="AU179" s="247" t="s">
        <v>83</v>
      </c>
      <c r="AY179" s="17" t="s">
        <v>141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7" t="s">
        <v>149</v>
      </c>
      <c r="BK179" s="248">
        <f>ROUND(I179*H179,2)</f>
        <v>0</v>
      </c>
      <c r="BL179" s="17" t="s">
        <v>214</v>
      </c>
      <c r="BM179" s="247" t="s">
        <v>1715</v>
      </c>
    </row>
    <row r="180" s="2" customFormat="1" ht="21.75" customHeight="1">
      <c r="A180" s="38"/>
      <c r="B180" s="39"/>
      <c r="C180" s="236" t="s">
        <v>301</v>
      </c>
      <c r="D180" s="236" t="s">
        <v>144</v>
      </c>
      <c r="E180" s="237" t="s">
        <v>1716</v>
      </c>
      <c r="F180" s="238" t="s">
        <v>1717</v>
      </c>
      <c r="G180" s="239" t="s">
        <v>177</v>
      </c>
      <c r="H180" s="240">
        <v>2</v>
      </c>
      <c r="I180" s="241"/>
      <c r="J180" s="242">
        <f>ROUND(I180*H180,2)</f>
        <v>0</v>
      </c>
      <c r="K180" s="238" t="s">
        <v>148</v>
      </c>
      <c r="L180" s="44"/>
      <c r="M180" s="243" t="s">
        <v>1</v>
      </c>
      <c r="N180" s="244" t="s">
        <v>40</v>
      </c>
      <c r="O180" s="92"/>
      <c r="P180" s="245">
        <f>O180*H180</f>
        <v>0</v>
      </c>
      <c r="Q180" s="245">
        <v>0.0020100000000000001</v>
      </c>
      <c r="R180" s="245">
        <f>Q180*H180</f>
        <v>0.0040200000000000001</v>
      </c>
      <c r="S180" s="245">
        <v>0</v>
      </c>
      <c r="T180" s="24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7" t="s">
        <v>214</v>
      </c>
      <c r="AT180" s="247" t="s">
        <v>144</v>
      </c>
      <c r="AU180" s="247" t="s">
        <v>83</v>
      </c>
      <c r="AY180" s="17" t="s">
        <v>141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7" t="s">
        <v>149</v>
      </c>
      <c r="BK180" s="248">
        <f>ROUND(I180*H180,2)</f>
        <v>0</v>
      </c>
      <c r="BL180" s="17" t="s">
        <v>214</v>
      </c>
      <c r="BM180" s="247" t="s">
        <v>1718</v>
      </c>
    </row>
    <row r="181" s="2" customFormat="1" ht="21.75" customHeight="1">
      <c r="A181" s="38"/>
      <c r="B181" s="39"/>
      <c r="C181" s="236" t="s">
        <v>305</v>
      </c>
      <c r="D181" s="236" t="s">
        <v>144</v>
      </c>
      <c r="E181" s="237" t="s">
        <v>1719</v>
      </c>
      <c r="F181" s="238" t="s">
        <v>1720</v>
      </c>
      <c r="G181" s="239" t="s">
        <v>177</v>
      </c>
      <c r="H181" s="240">
        <v>2</v>
      </c>
      <c r="I181" s="241"/>
      <c r="J181" s="242">
        <f>ROUND(I181*H181,2)</f>
        <v>0</v>
      </c>
      <c r="K181" s="238" t="s">
        <v>148</v>
      </c>
      <c r="L181" s="44"/>
      <c r="M181" s="243" t="s">
        <v>1</v>
      </c>
      <c r="N181" s="244" t="s">
        <v>40</v>
      </c>
      <c r="O181" s="92"/>
      <c r="P181" s="245">
        <f>O181*H181</f>
        <v>0</v>
      </c>
      <c r="Q181" s="245">
        <v>0.0014499999999999999</v>
      </c>
      <c r="R181" s="245">
        <f>Q181*H181</f>
        <v>0.0028999999999999998</v>
      </c>
      <c r="S181" s="245">
        <v>0</v>
      </c>
      <c r="T181" s="24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7" t="s">
        <v>214</v>
      </c>
      <c r="AT181" s="247" t="s">
        <v>144</v>
      </c>
      <c r="AU181" s="247" t="s">
        <v>83</v>
      </c>
      <c r="AY181" s="17" t="s">
        <v>141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7" t="s">
        <v>149</v>
      </c>
      <c r="BK181" s="248">
        <f>ROUND(I181*H181,2)</f>
        <v>0</v>
      </c>
      <c r="BL181" s="17" t="s">
        <v>214</v>
      </c>
      <c r="BM181" s="247" t="s">
        <v>1721</v>
      </c>
    </row>
    <row r="182" s="2" customFormat="1" ht="16.5" customHeight="1">
      <c r="A182" s="38"/>
      <c r="B182" s="39"/>
      <c r="C182" s="236" t="s">
        <v>309</v>
      </c>
      <c r="D182" s="236" t="s">
        <v>144</v>
      </c>
      <c r="E182" s="237" t="s">
        <v>1722</v>
      </c>
      <c r="F182" s="238" t="s">
        <v>1723</v>
      </c>
      <c r="G182" s="239" t="s">
        <v>177</v>
      </c>
      <c r="H182" s="240">
        <v>2</v>
      </c>
      <c r="I182" s="241"/>
      <c r="J182" s="242">
        <f>ROUND(I182*H182,2)</f>
        <v>0</v>
      </c>
      <c r="K182" s="238" t="s">
        <v>148</v>
      </c>
      <c r="L182" s="44"/>
      <c r="M182" s="243" t="s">
        <v>1</v>
      </c>
      <c r="N182" s="244" t="s">
        <v>40</v>
      </c>
      <c r="O182" s="92"/>
      <c r="P182" s="245">
        <f>O182*H182</f>
        <v>0</v>
      </c>
      <c r="Q182" s="245">
        <v>0.00048000000000000001</v>
      </c>
      <c r="R182" s="245">
        <f>Q182*H182</f>
        <v>0.00096000000000000002</v>
      </c>
      <c r="S182" s="245">
        <v>0</v>
      </c>
      <c r="T182" s="24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7" t="s">
        <v>214</v>
      </c>
      <c r="AT182" s="247" t="s">
        <v>144</v>
      </c>
      <c r="AU182" s="247" t="s">
        <v>83</v>
      </c>
      <c r="AY182" s="17" t="s">
        <v>141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7" t="s">
        <v>149</v>
      </c>
      <c r="BK182" s="248">
        <f>ROUND(I182*H182,2)</f>
        <v>0</v>
      </c>
      <c r="BL182" s="17" t="s">
        <v>214</v>
      </c>
      <c r="BM182" s="247" t="s">
        <v>1724</v>
      </c>
    </row>
    <row r="183" s="2" customFormat="1" ht="21.75" customHeight="1">
      <c r="A183" s="38"/>
      <c r="B183" s="39"/>
      <c r="C183" s="236" t="s">
        <v>313</v>
      </c>
      <c r="D183" s="236" t="s">
        <v>144</v>
      </c>
      <c r="E183" s="237" t="s">
        <v>1725</v>
      </c>
      <c r="F183" s="238" t="s">
        <v>1726</v>
      </c>
      <c r="G183" s="239" t="s">
        <v>177</v>
      </c>
      <c r="H183" s="240">
        <v>64</v>
      </c>
      <c r="I183" s="241"/>
      <c r="J183" s="242">
        <f>ROUND(I183*H183,2)</f>
        <v>0</v>
      </c>
      <c r="K183" s="238" t="s">
        <v>148</v>
      </c>
      <c r="L183" s="44"/>
      <c r="M183" s="243" t="s">
        <v>1</v>
      </c>
      <c r="N183" s="244" t="s">
        <v>40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7" t="s">
        <v>214</v>
      </c>
      <c r="AT183" s="247" t="s">
        <v>144</v>
      </c>
      <c r="AU183" s="247" t="s">
        <v>83</v>
      </c>
      <c r="AY183" s="17" t="s">
        <v>141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7" t="s">
        <v>149</v>
      </c>
      <c r="BK183" s="248">
        <f>ROUND(I183*H183,2)</f>
        <v>0</v>
      </c>
      <c r="BL183" s="17" t="s">
        <v>214</v>
      </c>
      <c r="BM183" s="247" t="s">
        <v>1727</v>
      </c>
    </row>
    <row r="184" s="2" customFormat="1" ht="21.75" customHeight="1">
      <c r="A184" s="38"/>
      <c r="B184" s="39"/>
      <c r="C184" s="236" t="s">
        <v>317</v>
      </c>
      <c r="D184" s="236" t="s">
        <v>144</v>
      </c>
      <c r="E184" s="237" t="s">
        <v>1728</v>
      </c>
      <c r="F184" s="238" t="s">
        <v>1729</v>
      </c>
      <c r="G184" s="239" t="s">
        <v>177</v>
      </c>
      <c r="H184" s="240">
        <v>34</v>
      </c>
      <c r="I184" s="241"/>
      <c r="J184" s="242">
        <f>ROUND(I184*H184,2)</f>
        <v>0</v>
      </c>
      <c r="K184" s="238" t="s">
        <v>148</v>
      </c>
      <c r="L184" s="44"/>
      <c r="M184" s="243" t="s">
        <v>1</v>
      </c>
      <c r="N184" s="244" t="s">
        <v>40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7" t="s">
        <v>214</v>
      </c>
      <c r="AT184" s="247" t="s">
        <v>144</v>
      </c>
      <c r="AU184" s="247" t="s">
        <v>83</v>
      </c>
      <c r="AY184" s="17" t="s">
        <v>141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7" t="s">
        <v>149</v>
      </c>
      <c r="BK184" s="248">
        <f>ROUND(I184*H184,2)</f>
        <v>0</v>
      </c>
      <c r="BL184" s="17" t="s">
        <v>214</v>
      </c>
      <c r="BM184" s="247" t="s">
        <v>1730</v>
      </c>
    </row>
    <row r="185" s="2" customFormat="1" ht="33" customHeight="1">
      <c r="A185" s="38"/>
      <c r="B185" s="39"/>
      <c r="C185" s="236" t="s">
        <v>321</v>
      </c>
      <c r="D185" s="236" t="s">
        <v>144</v>
      </c>
      <c r="E185" s="237" t="s">
        <v>1731</v>
      </c>
      <c r="F185" s="238" t="s">
        <v>1732</v>
      </c>
      <c r="G185" s="239" t="s">
        <v>436</v>
      </c>
      <c r="H185" s="240">
        <v>1.5629999999999999</v>
      </c>
      <c r="I185" s="241"/>
      <c r="J185" s="242">
        <f>ROUND(I185*H185,2)</f>
        <v>0</v>
      </c>
      <c r="K185" s="238" t="s">
        <v>148</v>
      </c>
      <c r="L185" s="44"/>
      <c r="M185" s="243" t="s">
        <v>1</v>
      </c>
      <c r="N185" s="244" t="s">
        <v>40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7" t="s">
        <v>214</v>
      </c>
      <c r="AT185" s="247" t="s">
        <v>144</v>
      </c>
      <c r="AU185" s="247" t="s">
        <v>83</v>
      </c>
      <c r="AY185" s="17" t="s">
        <v>141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7" t="s">
        <v>149</v>
      </c>
      <c r="BK185" s="248">
        <f>ROUND(I185*H185,2)</f>
        <v>0</v>
      </c>
      <c r="BL185" s="17" t="s">
        <v>214</v>
      </c>
      <c r="BM185" s="247" t="s">
        <v>1733</v>
      </c>
    </row>
    <row r="186" s="2" customFormat="1" ht="21.75" customHeight="1">
      <c r="A186" s="38"/>
      <c r="B186" s="39"/>
      <c r="C186" s="236" t="s">
        <v>325</v>
      </c>
      <c r="D186" s="236" t="s">
        <v>144</v>
      </c>
      <c r="E186" s="237" t="s">
        <v>542</v>
      </c>
      <c r="F186" s="238" t="s">
        <v>543</v>
      </c>
      <c r="G186" s="239" t="s">
        <v>436</v>
      </c>
      <c r="H186" s="240">
        <v>0.58299999999999996</v>
      </c>
      <c r="I186" s="241"/>
      <c r="J186" s="242">
        <f>ROUND(I186*H186,2)</f>
        <v>0</v>
      </c>
      <c r="K186" s="238" t="s">
        <v>148</v>
      </c>
      <c r="L186" s="44"/>
      <c r="M186" s="243" t="s">
        <v>1</v>
      </c>
      <c r="N186" s="244" t="s">
        <v>40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7" t="s">
        <v>214</v>
      </c>
      <c r="AT186" s="247" t="s">
        <v>144</v>
      </c>
      <c r="AU186" s="247" t="s">
        <v>83</v>
      </c>
      <c r="AY186" s="17" t="s">
        <v>141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7" t="s">
        <v>149</v>
      </c>
      <c r="BK186" s="248">
        <f>ROUND(I186*H186,2)</f>
        <v>0</v>
      </c>
      <c r="BL186" s="17" t="s">
        <v>214</v>
      </c>
      <c r="BM186" s="247" t="s">
        <v>1734</v>
      </c>
    </row>
    <row r="187" s="12" customFormat="1" ht="20.88" customHeight="1">
      <c r="A187" s="12"/>
      <c r="B187" s="220"/>
      <c r="C187" s="221"/>
      <c r="D187" s="222" t="s">
        <v>72</v>
      </c>
      <c r="E187" s="234" t="s">
        <v>1735</v>
      </c>
      <c r="F187" s="234" t="s">
        <v>1736</v>
      </c>
      <c r="G187" s="221"/>
      <c r="H187" s="221"/>
      <c r="I187" s="224"/>
      <c r="J187" s="235">
        <f>BK187</f>
        <v>0</v>
      </c>
      <c r="K187" s="221"/>
      <c r="L187" s="226"/>
      <c r="M187" s="227"/>
      <c r="N187" s="228"/>
      <c r="O187" s="228"/>
      <c r="P187" s="229">
        <f>SUM(P188:P189)</f>
        <v>0</v>
      </c>
      <c r="Q187" s="228"/>
      <c r="R187" s="229">
        <f>SUM(R188:R189)</f>
        <v>0.044560000000000002</v>
      </c>
      <c r="S187" s="228"/>
      <c r="T187" s="230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1" t="s">
        <v>83</v>
      </c>
      <c r="AT187" s="232" t="s">
        <v>72</v>
      </c>
      <c r="AU187" s="232" t="s">
        <v>83</v>
      </c>
      <c r="AY187" s="231" t="s">
        <v>141</v>
      </c>
      <c r="BK187" s="233">
        <f>SUM(BK188:BK189)</f>
        <v>0</v>
      </c>
    </row>
    <row r="188" s="2" customFormat="1" ht="44.25" customHeight="1">
      <c r="A188" s="38"/>
      <c r="B188" s="39"/>
      <c r="C188" s="236" t="s">
        <v>329</v>
      </c>
      <c r="D188" s="236" t="s">
        <v>144</v>
      </c>
      <c r="E188" s="237" t="s">
        <v>1737</v>
      </c>
      <c r="F188" s="238" t="s">
        <v>1738</v>
      </c>
      <c r="G188" s="239" t="s">
        <v>550</v>
      </c>
      <c r="H188" s="240">
        <v>1</v>
      </c>
      <c r="I188" s="241"/>
      <c r="J188" s="242">
        <f>ROUND(I188*H188,2)</f>
        <v>0</v>
      </c>
      <c r="K188" s="238" t="s">
        <v>148</v>
      </c>
      <c r="L188" s="44"/>
      <c r="M188" s="243" t="s">
        <v>1</v>
      </c>
      <c r="N188" s="244" t="s">
        <v>40</v>
      </c>
      <c r="O188" s="92"/>
      <c r="P188" s="245">
        <f>O188*H188</f>
        <v>0</v>
      </c>
      <c r="Q188" s="245">
        <v>0.044560000000000002</v>
      </c>
      <c r="R188" s="245">
        <f>Q188*H188</f>
        <v>0.044560000000000002</v>
      </c>
      <c r="S188" s="245">
        <v>0</v>
      </c>
      <c r="T188" s="24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7" t="s">
        <v>214</v>
      </c>
      <c r="AT188" s="247" t="s">
        <v>144</v>
      </c>
      <c r="AU188" s="247" t="s">
        <v>142</v>
      </c>
      <c r="AY188" s="17" t="s">
        <v>141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7" t="s">
        <v>149</v>
      </c>
      <c r="BK188" s="248">
        <f>ROUND(I188*H188,2)</f>
        <v>0</v>
      </c>
      <c r="BL188" s="17" t="s">
        <v>214</v>
      </c>
      <c r="BM188" s="247" t="s">
        <v>1739</v>
      </c>
    </row>
    <row r="189" s="2" customFormat="1" ht="21.75" customHeight="1">
      <c r="A189" s="38"/>
      <c r="B189" s="39"/>
      <c r="C189" s="236" t="s">
        <v>333</v>
      </c>
      <c r="D189" s="236" t="s">
        <v>144</v>
      </c>
      <c r="E189" s="237" t="s">
        <v>1740</v>
      </c>
      <c r="F189" s="238" t="s">
        <v>1741</v>
      </c>
      <c r="G189" s="239" t="s">
        <v>436</v>
      </c>
      <c r="H189" s="240">
        <v>0.044999999999999998</v>
      </c>
      <c r="I189" s="241"/>
      <c r="J189" s="242">
        <f>ROUND(I189*H189,2)</f>
        <v>0</v>
      </c>
      <c r="K189" s="238" t="s">
        <v>148</v>
      </c>
      <c r="L189" s="44"/>
      <c r="M189" s="243" t="s">
        <v>1</v>
      </c>
      <c r="N189" s="244" t="s">
        <v>40</v>
      </c>
      <c r="O189" s="92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7" t="s">
        <v>214</v>
      </c>
      <c r="AT189" s="247" t="s">
        <v>144</v>
      </c>
      <c r="AU189" s="247" t="s">
        <v>142</v>
      </c>
      <c r="AY189" s="17" t="s">
        <v>141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7" t="s">
        <v>149</v>
      </c>
      <c r="BK189" s="248">
        <f>ROUND(I189*H189,2)</f>
        <v>0</v>
      </c>
      <c r="BL189" s="17" t="s">
        <v>214</v>
      </c>
      <c r="BM189" s="247" t="s">
        <v>1742</v>
      </c>
    </row>
    <row r="190" s="12" customFormat="1" ht="22.8" customHeight="1">
      <c r="A190" s="12"/>
      <c r="B190" s="220"/>
      <c r="C190" s="221"/>
      <c r="D190" s="222" t="s">
        <v>72</v>
      </c>
      <c r="E190" s="234" t="s">
        <v>1743</v>
      </c>
      <c r="F190" s="234" t="s">
        <v>1744</v>
      </c>
      <c r="G190" s="221"/>
      <c r="H190" s="221"/>
      <c r="I190" s="224"/>
      <c r="J190" s="235">
        <f>BK190</f>
        <v>0</v>
      </c>
      <c r="K190" s="221"/>
      <c r="L190" s="226"/>
      <c r="M190" s="227"/>
      <c r="N190" s="228"/>
      <c r="O190" s="228"/>
      <c r="P190" s="229">
        <f>SUM(P191:P193)</f>
        <v>0</v>
      </c>
      <c r="Q190" s="228"/>
      <c r="R190" s="229">
        <f>SUM(R191:R193)</f>
        <v>0.053740000000000003</v>
      </c>
      <c r="S190" s="228"/>
      <c r="T190" s="230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1" t="s">
        <v>83</v>
      </c>
      <c r="AT190" s="232" t="s">
        <v>72</v>
      </c>
      <c r="AU190" s="232" t="s">
        <v>81</v>
      </c>
      <c r="AY190" s="231" t="s">
        <v>141</v>
      </c>
      <c r="BK190" s="233">
        <f>SUM(BK191:BK193)</f>
        <v>0</v>
      </c>
    </row>
    <row r="191" s="2" customFormat="1" ht="21.75" customHeight="1">
      <c r="A191" s="38"/>
      <c r="B191" s="39"/>
      <c r="C191" s="236" t="s">
        <v>337</v>
      </c>
      <c r="D191" s="236" t="s">
        <v>144</v>
      </c>
      <c r="E191" s="237" t="s">
        <v>1745</v>
      </c>
      <c r="F191" s="238" t="s">
        <v>1746</v>
      </c>
      <c r="G191" s="239" t="s">
        <v>177</v>
      </c>
      <c r="H191" s="240">
        <v>6</v>
      </c>
      <c r="I191" s="241"/>
      <c r="J191" s="242">
        <f>ROUND(I191*H191,2)</f>
        <v>0</v>
      </c>
      <c r="K191" s="238" t="s">
        <v>148</v>
      </c>
      <c r="L191" s="44"/>
      <c r="M191" s="243" t="s">
        <v>1</v>
      </c>
      <c r="N191" s="244" t="s">
        <v>40</v>
      </c>
      <c r="O191" s="92"/>
      <c r="P191" s="245">
        <f>O191*H191</f>
        <v>0</v>
      </c>
      <c r="Q191" s="245">
        <v>0.0015299999999999999</v>
      </c>
      <c r="R191" s="245">
        <f>Q191*H191</f>
        <v>0.0091799999999999989</v>
      </c>
      <c r="S191" s="245">
        <v>0</v>
      </c>
      <c r="T191" s="24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7" t="s">
        <v>214</v>
      </c>
      <c r="AT191" s="247" t="s">
        <v>144</v>
      </c>
      <c r="AU191" s="247" t="s">
        <v>83</v>
      </c>
      <c r="AY191" s="17" t="s">
        <v>141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7" t="s">
        <v>149</v>
      </c>
      <c r="BK191" s="248">
        <f>ROUND(I191*H191,2)</f>
        <v>0</v>
      </c>
      <c r="BL191" s="17" t="s">
        <v>214</v>
      </c>
      <c r="BM191" s="247" t="s">
        <v>1747</v>
      </c>
    </row>
    <row r="192" s="2" customFormat="1" ht="44.25" customHeight="1">
      <c r="A192" s="38"/>
      <c r="B192" s="39"/>
      <c r="C192" s="236" t="s">
        <v>341</v>
      </c>
      <c r="D192" s="236" t="s">
        <v>144</v>
      </c>
      <c r="E192" s="237" t="s">
        <v>1737</v>
      </c>
      <c r="F192" s="238" t="s">
        <v>1738</v>
      </c>
      <c r="G192" s="239" t="s">
        <v>550</v>
      </c>
      <c r="H192" s="240">
        <v>1</v>
      </c>
      <c r="I192" s="241"/>
      <c r="J192" s="242">
        <f>ROUND(I192*H192,2)</f>
        <v>0</v>
      </c>
      <c r="K192" s="238" t="s">
        <v>148</v>
      </c>
      <c r="L192" s="44"/>
      <c r="M192" s="243" t="s">
        <v>1</v>
      </c>
      <c r="N192" s="244" t="s">
        <v>40</v>
      </c>
      <c r="O192" s="92"/>
      <c r="P192" s="245">
        <f>O192*H192</f>
        <v>0</v>
      </c>
      <c r="Q192" s="245">
        <v>0.044560000000000002</v>
      </c>
      <c r="R192" s="245">
        <f>Q192*H192</f>
        <v>0.044560000000000002</v>
      </c>
      <c r="S192" s="245">
        <v>0</v>
      </c>
      <c r="T192" s="24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7" t="s">
        <v>214</v>
      </c>
      <c r="AT192" s="247" t="s">
        <v>144</v>
      </c>
      <c r="AU192" s="247" t="s">
        <v>83</v>
      </c>
      <c r="AY192" s="17" t="s">
        <v>141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7" t="s">
        <v>149</v>
      </c>
      <c r="BK192" s="248">
        <f>ROUND(I192*H192,2)</f>
        <v>0</v>
      </c>
      <c r="BL192" s="17" t="s">
        <v>214</v>
      </c>
      <c r="BM192" s="247" t="s">
        <v>1748</v>
      </c>
    </row>
    <row r="193" s="2" customFormat="1" ht="21.75" customHeight="1">
      <c r="A193" s="38"/>
      <c r="B193" s="39"/>
      <c r="C193" s="236" t="s">
        <v>345</v>
      </c>
      <c r="D193" s="236" t="s">
        <v>144</v>
      </c>
      <c r="E193" s="237" t="s">
        <v>1749</v>
      </c>
      <c r="F193" s="238" t="s">
        <v>1750</v>
      </c>
      <c r="G193" s="239" t="s">
        <v>436</v>
      </c>
      <c r="H193" s="240">
        <v>0.053999999999999999</v>
      </c>
      <c r="I193" s="241"/>
      <c r="J193" s="242">
        <f>ROUND(I193*H193,2)</f>
        <v>0</v>
      </c>
      <c r="K193" s="238" t="s">
        <v>148</v>
      </c>
      <c r="L193" s="44"/>
      <c r="M193" s="243" t="s">
        <v>1</v>
      </c>
      <c r="N193" s="244" t="s">
        <v>40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7" t="s">
        <v>214</v>
      </c>
      <c r="AT193" s="247" t="s">
        <v>144</v>
      </c>
      <c r="AU193" s="247" t="s">
        <v>83</v>
      </c>
      <c r="AY193" s="17" t="s">
        <v>141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7" t="s">
        <v>149</v>
      </c>
      <c r="BK193" s="248">
        <f>ROUND(I193*H193,2)</f>
        <v>0</v>
      </c>
      <c r="BL193" s="17" t="s">
        <v>214</v>
      </c>
      <c r="BM193" s="247" t="s">
        <v>1751</v>
      </c>
    </row>
    <row r="194" s="12" customFormat="1" ht="25.92" customHeight="1">
      <c r="A194" s="12"/>
      <c r="B194" s="220"/>
      <c r="C194" s="221"/>
      <c r="D194" s="222" t="s">
        <v>72</v>
      </c>
      <c r="E194" s="223" t="s">
        <v>1261</v>
      </c>
      <c r="F194" s="223" t="s">
        <v>1262</v>
      </c>
      <c r="G194" s="221"/>
      <c r="H194" s="221"/>
      <c r="I194" s="224"/>
      <c r="J194" s="225">
        <f>BK194</f>
        <v>0</v>
      </c>
      <c r="K194" s="221"/>
      <c r="L194" s="226"/>
      <c r="M194" s="227"/>
      <c r="N194" s="228"/>
      <c r="O194" s="228"/>
      <c r="P194" s="229">
        <f>SUM(P195:P205)</f>
        <v>0</v>
      </c>
      <c r="Q194" s="228"/>
      <c r="R194" s="229">
        <f>SUM(R195:R205)</f>
        <v>0.0029200000000000003</v>
      </c>
      <c r="S194" s="228"/>
      <c r="T194" s="230">
        <f>SUM(T195:T205)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1" t="s">
        <v>149</v>
      </c>
      <c r="AT194" s="232" t="s">
        <v>72</v>
      </c>
      <c r="AU194" s="232" t="s">
        <v>73</v>
      </c>
      <c r="AY194" s="231" t="s">
        <v>141</v>
      </c>
      <c r="BK194" s="233">
        <f>SUM(BK195:BK205)</f>
        <v>0</v>
      </c>
    </row>
    <row r="195" s="2" customFormat="1" ht="21.75" customHeight="1">
      <c r="A195" s="38"/>
      <c r="B195" s="39"/>
      <c r="C195" s="236" t="s">
        <v>349</v>
      </c>
      <c r="D195" s="236" t="s">
        <v>144</v>
      </c>
      <c r="E195" s="237" t="s">
        <v>1752</v>
      </c>
      <c r="F195" s="238" t="s">
        <v>1753</v>
      </c>
      <c r="G195" s="239" t="s">
        <v>1266</v>
      </c>
      <c r="H195" s="240">
        <v>3</v>
      </c>
      <c r="I195" s="241"/>
      <c r="J195" s="242">
        <f>ROUND(I195*H195,2)</f>
        <v>0</v>
      </c>
      <c r="K195" s="238" t="s">
        <v>148</v>
      </c>
      <c r="L195" s="44"/>
      <c r="M195" s="243" t="s">
        <v>1</v>
      </c>
      <c r="N195" s="244" t="s">
        <v>40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7" t="s">
        <v>1754</v>
      </c>
      <c r="AT195" s="247" t="s">
        <v>144</v>
      </c>
      <c r="AU195" s="247" t="s">
        <v>81</v>
      </c>
      <c r="AY195" s="17" t="s">
        <v>141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7" t="s">
        <v>149</v>
      </c>
      <c r="BK195" s="248">
        <f>ROUND(I195*H195,2)</f>
        <v>0</v>
      </c>
      <c r="BL195" s="17" t="s">
        <v>1754</v>
      </c>
      <c r="BM195" s="247" t="s">
        <v>1755</v>
      </c>
    </row>
    <row r="196" s="2" customFormat="1" ht="16.5" customHeight="1">
      <c r="A196" s="38"/>
      <c r="B196" s="39"/>
      <c r="C196" s="249" t="s">
        <v>353</v>
      </c>
      <c r="D196" s="249" t="s">
        <v>162</v>
      </c>
      <c r="E196" s="250" t="s">
        <v>1756</v>
      </c>
      <c r="F196" s="251" t="s">
        <v>1757</v>
      </c>
      <c r="G196" s="252" t="s">
        <v>165</v>
      </c>
      <c r="H196" s="253">
        <v>1</v>
      </c>
      <c r="I196" s="254"/>
      <c r="J196" s="255">
        <f>ROUND(I196*H196,2)</f>
        <v>0</v>
      </c>
      <c r="K196" s="251" t="s">
        <v>148</v>
      </c>
      <c r="L196" s="256"/>
      <c r="M196" s="257" t="s">
        <v>1</v>
      </c>
      <c r="N196" s="258" t="s">
        <v>40</v>
      </c>
      <c r="O196" s="92"/>
      <c r="P196" s="245">
        <f>O196*H196</f>
        <v>0</v>
      </c>
      <c r="Q196" s="245">
        <v>0.00033</v>
      </c>
      <c r="R196" s="245">
        <f>Q196*H196</f>
        <v>0.00033</v>
      </c>
      <c r="S196" s="245">
        <v>0</v>
      </c>
      <c r="T196" s="24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7" t="s">
        <v>1754</v>
      </c>
      <c r="AT196" s="247" t="s">
        <v>162</v>
      </c>
      <c r="AU196" s="247" t="s">
        <v>81</v>
      </c>
      <c r="AY196" s="17" t="s">
        <v>141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7" t="s">
        <v>149</v>
      </c>
      <c r="BK196" s="248">
        <f>ROUND(I196*H196,2)</f>
        <v>0</v>
      </c>
      <c r="BL196" s="17" t="s">
        <v>1754</v>
      </c>
      <c r="BM196" s="247" t="s">
        <v>1758</v>
      </c>
    </row>
    <row r="197" s="13" customFormat="1">
      <c r="A197" s="13"/>
      <c r="B197" s="259"/>
      <c r="C197" s="260"/>
      <c r="D197" s="261" t="s">
        <v>168</v>
      </c>
      <c r="E197" s="262" t="s">
        <v>1</v>
      </c>
      <c r="F197" s="263" t="s">
        <v>81</v>
      </c>
      <c r="G197" s="260"/>
      <c r="H197" s="264">
        <v>1</v>
      </c>
      <c r="I197" s="265"/>
      <c r="J197" s="260"/>
      <c r="K197" s="260"/>
      <c r="L197" s="266"/>
      <c r="M197" s="267"/>
      <c r="N197" s="268"/>
      <c r="O197" s="268"/>
      <c r="P197" s="268"/>
      <c r="Q197" s="268"/>
      <c r="R197" s="268"/>
      <c r="S197" s="268"/>
      <c r="T197" s="26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0" t="s">
        <v>168</v>
      </c>
      <c r="AU197" s="270" t="s">
        <v>81</v>
      </c>
      <c r="AV197" s="13" t="s">
        <v>83</v>
      </c>
      <c r="AW197" s="13" t="s">
        <v>30</v>
      </c>
      <c r="AX197" s="13" t="s">
        <v>81</v>
      </c>
      <c r="AY197" s="270" t="s">
        <v>141</v>
      </c>
    </row>
    <row r="198" s="2" customFormat="1" ht="16.5" customHeight="1">
      <c r="A198" s="38"/>
      <c r="B198" s="39"/>
      <c r="C198" s="249" t="s">
        <v>357</v>
      </c>
      <c r="D198" s="249" t="s">
        <v>162</v>
      </c>
      <c r="E198" s="250" t="s">
        <v>1759</v>
      </c>
      <c r="F198" s="251" t="s">
        <v>1760</v>
      </c>
      <c r="G198" s="252" t="s">
        <v>165</v>
      </c>
      <c r="H198" s="253">
        <v>3</v>
      </c>
      <c r="I198" s="254"/>
      <c r="J198" s="255">
        <f>ROUND(I198*H198,2)</f>
        <v>0</v>
      </c>
      <c r="K198" s="251" t="s">
        <v>148</v>
      </c>
      <c r="L198" s="256"/>
      <c r="M198" s="257" t="s">
        <v>1</v>
      </c>
      <c r="N198" s="258" t="s">
        <v>40</v>
      </c>
      <c r="O198" s="92"/>
      <c r="P198" s="245">
        <f>O198*H198</f>
        <v>0</v>
      </c>
      <c r="Q198" s="245">
        <v>0.00040000000000000002</v>
      </c>
      <c r="R198" s="245">
        <f>Q198*H198</f>
        <v>0.0012000000000000001</v>
      </c>
      <c r="S198" s="245">
        <v>0</v>
      </c>
      <c r="T198" s="24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7" t="s">
        <v>1754</v>
      </c>
      <c r="AT198" s="247" t="s">
        <v>162</v>
      </c>
      <c r="AU198" s="247" t="s">
        <v>81</v>
      </c>
      <c r="AY198" s="17" t="s">
        <v>141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7" t="s">
        <v>149</v>
      </c>
      <c r="BK198" s="248">
        <f>ROUND(I198*H198,2)</f>
        <v>0</v>
      </c>
      <c r="BL198" s="17" t="s">
        <v>1754</v>
      </c>
      <c r="BM198" s="247" t="s">
        <v>1761</v>
      </c>
    </row>
    <row r="199" s="13" customFormat="1">
      <c r="A199" s="13"/>
      <c r="B199" s="259"/>
      <c r="C199" s="260"/>
      <c r="D199" s="261" t="s">
        <v>168</v>
      </c>
      <c r="E199" s="262" t="s">
        <v>1</v>
      </c>
      <c r="F199" s="263" t="s">
        <v>142</v>
      </c>
      <c r="G199" s="260"/>
      <c r="H199" s="264">
        <v>3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168</v>
      </c>
      <c r="AU199" s="270" t="s">
        <v>81</v>
      </c>
      <c r="AV199" s="13" t="s">
        <v>83</v>
      </c>
      <c r="AW199" s="13" t="s">
        <v>30</v>
      </c>
      <c r="AX199" s="13" t="s">
        <v>81</v>
      </c>
      <c r="AY199" s="270" t="s">
        <v>141</v>
      </c>
    </row>
    <row r="200" s="2" customFormat="1" ht="16.5" customHeight="1">
      <c r="A200" s="38"/>
      <c r="B200" s="39"/>
      <c r="C200" s="249" t="s">
        <v>361</v>
      </c>
      <c r="D200" s="249" t="s">
        <v>162</v>
      </c>
      <c r="E200" s="250" t="s">
        <v>1762</v>
      </c>
      <c r="F200" s="251" t="s">
        <v>1763</v>
      </c>
      <c r="G200" s="252" t="s">
        <v>165</v>
      </c>
      <c r="H200" s="253">
        <v>1</v>
      </c>
      <c r="I200" s="254"/>
      <c r="J200" s="255">
        <f>ROUND(I200*H200,2)</f>
        <v>0</v>
      </c>
      <c r="K200" s="251" t="s">
        <v>148</v>
      </c>
      <c r="L200" s="256"/>
      <c r="M200" s="257" t="s">
        <v>1</v>
      </c>
      <c r="N200" s="258" t="s">
        <v>40</v>
      </c>
      <c r="O200" s="92"/>
      <c r="P200" s="245">
        <f>O200*H200</f>
        <v>0</v>
      </c>
      <c r="Q200" s="245">
        <v>0.00125</v>
      </c>
      <c r="R200" s="245">
        <f>Q200*H200</f>
        <v>0.00125</v>
      </c>
      <c r="S200" s="245">
        <v>0</v>
      </c>
      <c r="T200" s="24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7" t="s">
        <v>1754</v>
      </c>
      <c r="AT200" s="247" t="s">
        <v>162</v>
      </c>
      <c r="AU200" s="247" t="s">
        <v>81</v>
      </c>
      <c r="AY200" s="17" t="s">
        <v>141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7" t="s">
        <v>149</v>
      </c>
      <c r="BK200" s="248">
        <f>ROUND(I200*H200,2)</f>
        <v>0</v>
      </c>
      <c r="BL200" s="17" t="s">
        <v>1754</v>
      </c>
      <c r="BM200" s="247" t="s">
        <v>1764</v>
      </c>
    </row>
    <row r="201" s="13" customFormat="1">
      <c r="A201" s="13"/>
      <c r="B201" s="259"/>
      <c r="C201" s="260"/>
      <c r="D201" s="261" t="s">
        <v>168</v>
      </c>
      <c r="E201" s="262" t="s">
        <v>1</v>
      </c>
      <c r="F201" s="263" t="s">
        <v>81</v>
      </c>
      <c r="G201" s="260"/>
      <c r="H201" s="264">
        <v>1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168</v>
      </c>
      <c r="AU201" s="270" t="s">
        <v>81</v>
      </c>
      <c r="AV201" s="13" t="s">
        <v>83</v>
      </c>
      <c r="AW201" s="13" t="s">
        <v>30</v>
      </c>
      <c r="AX201" s="13" t="s">
        <v>81</v>
      </c>
      <c r="AY201" s="270" t="s">
        <v>141</v>
      </c>
    </row>
    <row r="202" s="2" customFormat="1" ht="33.75" customHeight="1">
      <c r="A202" s="38"/>
      <c r="B202" s="39"/>
      <c r="C202" s="249" t="s">
        <v>365</v>
      </c>
      <c r="D202" s="249" t="s">
        <v>162</v>
      </c>
      <c r="E202" s="250" t="s">
        <v>1765</v>
      </c>
      <c r="F202" s="251" t="s">
        <v>1766</v>
      </c>
      <c r="G202" s="252" t="s">
        <v>1767</v>
      </c>
      <c r="H202" s="253">
        <v>1</v>
      </c>
      <c r="I202" s="254"/>
      <c r="J202" s="255">
        <f>ROUND(I202*H202,2)</f>
        <v>0</v>
      </c>
      <c r="K202" s="251" t="s">
        <v>1</v>
      </c>
      <c r="L202" s="256"/>
      <c r="M202" s="257" t="s">
        <v>1</v>
      </c>
      <c r="N202" s="258" t="s">
        <v>40</v>
      </c>
      <c r="O202" s="92"/>
      <c r="P202" s="245">
        <f>O202*H202</f>
        <v>0</v>
      </c>
      <c r="Q202" s="245">
        <v>0.00013999999999999999</v>
      </c>
      <c r="R202" s="245">
        <f>Q202*H202</f>
        <v>0.00013999999999999999</v>
      </c>
      <c r="S202" s="245">
        <v>0</v>
      </c>
      <c r="T202" s="24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7" t="s">
        <v>1754</v>
      </c>
      <c r="AT202" s="247" t="s">
        <v>162</v>
      </c>
      <c r="AU202" s="247" t="s">
        <v>81</v>
      </c>
      <c r="AY202" s="17" t="s">
        <v>141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7" t="s">
        <v>149</v>
      </c>
      <c r="BK202" s="248">
        <f>ROUND(I202*H202,2)</f>
        <v>0</v>
      </c>
      <c r="BL202" s="17" t="s">
        <v>1754</v>
      </c>
      <c r="BM202" s="247" t="s">
        <v>1768</v>
      </c>
    </row>
    <row r="203" s="2" customFormat="1" ht="21.75" customHeight="1">
      <c r="A203" s="38"/>
      <c r="B203" s="39"/>
      <c r="C203" s="236" t="s">
        <v>369</v>
      </c>
      <c r="D203" s="236" t="s">
        <v>144</v>
      </c>
      <c r="E203" s="237" t="s">
        <v>1769</v>
      </c>
      <c r="F203" s="238" t="s">
        <v>1770</v>
      </c>
      <c r="G203" s="239" t="s">
        <v>1266</v>
      </c>
      <c r="H203" s="240">
        <v>20</v>
      </c>
      <c r="I203" s="241"/>
      <c r="J203" s="242">
        <f>ROUND(I203*H203,2)</f>
        <v>0</v>
      </c>
      <c r="K203" s="238" t="s">
        <v>148</v>
      </c>
      <c r="L203" s="44"/>
      <c r="M203" s="243" t="s">
        <v>1</v>
      </c>
      <c r="N203" s="244" t="s">
        <v>40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7" t="s">
        <v>1754</v>
      </c>
      <c r="AT203" s="247" t="s">
        <v>144</v>
      </c>
      <c r="AU203" s="247" t="s">
        <v>81</v>
      </c>
      <c r="AY203" s="17" t="s">
        <v>141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7" t="s">
        <v>149</v>
      </c>
      <c r="BK203" s="248">
        <f>ROUND(I203*H203,2)</f>
        <v>0</v>
      </c>
      <c r="BL203" s="17" t="s">
        <v>1754</v>
      </c>
      <c r="BM203" s="247" t="s">
        <v>1771</v>
      </c>
    </row>
    <row r="204" s="2" customFormat="1" ht="33" customHeight="1">
      <c r="A204" s="38"/>
      <c r="B204" s="39"/>
      <c r="C204" s="236" t="s">
        <v>373</v>
      </c>
      <c r="D204" s="236" t="s">
        <v>144</v>
      </c>
      <c r="E204" s="237" t="s">
        <v>1337</v>
      </c>
      <c r="F204" s="238" t="s">
        <v>1772</v>
      </c>
      <c r="G204" s="239" t="s">
        <v>1266</v>
      </c>
      <c r="H204" s="240">
        <v>20</v>
      </c>
      <c r="I204" s="241"/>
      <c r="J204" s="242">
        <f>ROUND(I204*H204,2)</f>
        <v>0</v>
      </c>
      <c r="K204" s="238" t="s">
        <v>148</v>
      </c>
      <c r="L204" s="44"/>
      <c r="M204" s="243" t="s">
        <v>1</v>
      </c>
      <c r="N204" s="244" t="s">
        <v>40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7" t="s">
        <v>1754</v>
      </c>
      <c r="AT204" s="247" t="s">
        <v>144</v>
      </c>
      <c r="AU204" s="247" t="s">
        <v>81</v>
      </c>
      <c r="AY204" s="17" t="s">
        <v>141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7" t="s">
        <v>149</v>
      </c>
      <c r="BK204" s="248">
        <f>ROUND(I204*H204,2)</f>
        <v>0</v>
      </c>
      <c r="BL204" s="17" t="s">
        <v>1754</v>
      </c>
      <c r="BM204" s="247" t="s">
        <v>1773</v>
      </c>
    </row>
    <row r="205" s="2" customFormat="1" ht="21.75" customHeight="1">
      <c r="A205" s="38"/>
      <c r="B205" s="39"/>
      <c r="C205" s="236" t="s">
        <v>377</v>
      </c>
      <c r="D205" s="236" t="s">
        <v>144</v>
      </c>
      <c r="E205" s="237" t="s">
        <v>1341</v>
      </c>
      <c r="F205" s="238" t="s">
        <v>1774</v>
      </c>
      <c r="G205" s="239" t="s">
        <v>1266</v>
      </c>
      <c r="H205" s="240">
        <v>200</v>
      </c>
      <c r="I205" s="241"/>
      <c r="J205" s="242">
        <f>ROUND(I205*H205,2)</f>
        <v>0</v>
      </c>
      <c r="K205" s="238" t="s">
        <v>148</v>
      </c>
      <c r="L205" s="44"/>
      <c r="M205" s="243" t="s">
        <v>1</v>
      </c>
      <c r="N205" s="244" t="s">
        <v>40</v>
      </c>
      <c r="O205" s="92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7" t="s">
        <v>1754</v>
      </c>
      <c r="AT205" s="247" t="s">
        <v>144</v>
      </c>
      <c r="AU205" s="247" t="s">
        <v>81</v>
      </c>
      <c r="AY205" s="17" t="s">
        <v>141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7" t="s">
        <v>149</v>
      </c>
      <c r="BK205" s="248">
        <f>ROUND(I205*H205,2)</f>
        <v>0</v>
      </c>
      <c r="BL205" s="17" t="s">
        <v>1754</v>
      </c>
      <c r="BM205" s="247" t="s">
        <v>1775</v>
      </c>
    </row>
    <row r="206" s="12" customFormat="1" ht="25.92" customHeight="1">
      <c r="A206" s="12"/>
      <c r="B206" s="220"/>
      <c r="C206" s="221"/>
      <c r="D206" s="222" t="s">
        <v>72</v>
      </c>
      <c r="E206" s="223" t="s">
        <v>1361</v>
      </c>
      <c r="F206" s="223" t="s">
        <v>1362</v>
      </c>
      <c r="G206" s="221"/>
      <c r="H206" s="221"/>
      <c r="I206" s="224"/>
      <c r="J206" s="225">
        <f>BK206</f>
        <v>0</v>
      </c>
      <c r="K206" s="221"/>
      <c r="L206" s="226"/>
      <c r="M206" s="227"/>
      <c r="N206" s="228"/>
      <c r="O206" s="228"/>
      <c r="P206" s="229">
        <f>P207</f>
        <v>0</v>
      </c>
      <c r="Q206" s="228"/>
      <c r="R206" s="229">
        <f>R207</f>
        <v>0</v>
      </c>
      <c r="S206" s="228"/>
      <c r="T206" s="230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1" t="s">
        <v>161</v>
      </c>
      <c r="AT206" s="232" t="s">
        <v>72</v>
      </c>
      <c r="AU206" s="232" t="s">
        <v>73</v>
      </c>
      <c r="AY206" s="231" t="s">
        <v>141</v>
      </c>
      <c r="BK206" s="233">
        <f>BK207</f>
        <v>0</v>
      </c>
    </row>
    <row r="207" s="12" customFormat="1" ht="22.8" customHeight="1">
      <c r="A207" s="12"/>
      <c r="B207" s="220"/>
      <c r="C207" s="221"/>
      <c r="D207" s="222" t="s">
        <v>72</v>
      </c>
      <c r="E207" s="234" t="s">
        <v>1597</v>
      </c>
      <c r="F207" s="234" t="s">
        <v>1598</v>
      </c>
      <c r="G207" s="221"/>
      <c r="H207" s="221"/>
      <c r="I207" s="224"/>
      <c r="J207" s="235">
        <f>BK207</f>
        <v>0</v>
      </c>
      <c r="K207" s="221"/>
      <c r="L207" s="226"/>
      <c r="M207" s="227"/>
      <c r="N207" s="228"/>
      <c r="O207" s="228"/>
      <c r="P207" s="229">
        <f>SUM(P208:P209)</f>
        <v>0</v>
      </c>
      <c r="Q207" s="228"/>
      <c r="R207" s="229">
        <f>SUM(R208:R209)</f>
        <v>0</v>
      </c>
      <c r="S207" s="228"/>
      <c r="T207" s="230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1" t="s">
        <v>161</v>
      </c>
      <c r="AT207" s="232" t="s">
        <v>72</v>
      </c>
      <c r="AU207" s="232" t="s">
        <v>81</v>
      </c>
      <c r="AY207" s="231" t="s">
        <v>141</v>
      </c>
      <c r="BK207" s="233">
        <f>SUM(BK208:BK209)</f>
        <v>0</v>
      </c>
    </row>
    <row r="208" s="2" customFormat="1" ht="16.5" customHeight="1">
      <c r="A208" s="38"/>
      <c r="B208" s="39"/>
      <c r="C208" s="236" t="s">
        <v>381</v>
      </c>
      <c r="D208" s="236" t="s">
        <v>144</v>
      </c>
      <c r="E208" s="237" t="s">
        <v>1776</v>
      </c>
      <c r="F208" s="238" t="s">
        <v>1777</v>
      </c>
      <c r="G208" s="239" t="s">
        <v>1778</v>
      </c>
      <c r="H208" s="240">
        <v>1</v>
      </c>
      <c r="I208" s="241"/>
      <c r="J208" s="242">
        <f>ROUND(I208*H208,2)</f>
        <v>0</v>
      </c>
      <c r="K208" s="238" t="s">
        <v>148</v>
      </c>
      <c r="L208" s="44"/>
      <c r="M208" s="243" t="s">
        <v>1</v>
      </c>
      <c r="N208" s="244" t="s">
        <v>40</v>
      </c>
      <c r="O208" s="92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7" t="s">
        <v>1367</v>
      </c>
      <c r="AT208" s="247" t="s">
        <v>144</v>
      </c>
      <c r="AU208" s="247" t="s">
        <v>83</v>
      </c>
      <c r="AY208" s="17" t="s">
        <v>141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7" t="s">
        <v>149</v>
      </c>
      <c r="BK208" s="248">
        <f>ROUND(I208*H208,2)</f>
        <v>0</v>
      </c>
      <c r="BL208" s="17" t="s">
        <v>1367</v>
      </c>
      <c r="BM208" s="247" t="s">
        <v>1779</v>
      </c>
    </row>
    <row r="209" s="2" customFormat="1" ht="16.5" customHeight="1">
      <c r="A209" s="38"/>
      <c r="B209" s="39"/>
      <c r="C209" s="236" t="s">
        <v>385</v>
      </c>
      <c r="D209" s="236" t="s">
        <v>144</v>
      </c>
      <c r="E209" s="237" t="s">
        <v>1780</v>
      </c>
      <c r="F209" s="238" t="s">
        <v>1781</v>
      </c>
      <c r="G209" s="239" t="s">
        <v>1778</v>
      </c>
      <c r="H209" s="240">
        <v>1</v>
      </c>
      <c r="I209" s="241"/>
      <c r="J209" s="242">
        <f>ROUND(I209*H209,2)</f>
        <v>0</v>
      </c>
      <c r="K209" s="238" t="s">
        <v>148</v>
      </c>
      <c r="L209" s="44"/>
      <c r="M209" s="295" t="s">
        <v>1</v>
      </c>
      <c r="N209" s="296" t="s">
        <v>40</v>
      </c>
      <c r="O209" s="297"/>
      <c r="P209" s="298">
        <f>O209*H209</f>
        <v>0</v>
      </c>
      <c r="Q209" s="298">
        <v>0</v>
      </c>
      <c r="R209" s="298">
        <f>Q209*H209</f>
        <v>0</v>
      </c>
      <c r="S209" s="298">
        <v>0</v>
      </c>
      <c r="T209" s="29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7" t="s">
        <v>1367</v>
      </c>
      <c r="AT209" s="247" t="s">
        <v>144</v>
      </c>
      <c r="AU209" s="247" t="s">
        <v>83</v>
      </c>
      <c r="AY209" s="17" t="s">
        <v>141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7" t="s">
        <v>149</v>
      </c>
      <c r="BK209" s="248">
        <f>ROUND(I209*H209,2)</f>
        <v>0</v>
      </c>
      <c r="BL209" s="17" t="s">
        <v>1367</v>
      </c>
      <c r="BM209" s="247" t="s">
        <v>1782</v>
      </c>
    </row>
    <row r="210" s="2" customFormat="1" ht="6.96" customHeight="1">
      <c r="A210" s="38"/>
      <c r="B210" s="67"/>
      <c r="C210" s="68"/>
      <c r="D210" s="68"/>
      <c r="E210" s="68"/>
      <c r="F210" s="68"/>
      <c r="G210" s="68"/>
      <c r="H210" s="68"/>
      <c r="I210" s="184"/>
      <c r="J210" s="68"/>
      <c r="K210" s="68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euDyE60llNpoPDfO6GDLCF0lcSv4d/X8qrJ9tzKWHz3nAxw+jIMijuw5gdIYofE6omgR0fHMH0m1ATCygIfSJA==" hashValue="wo1qgcBFpdBExqQkxdXA98CgqRickGg7np/oNQTuxAvhMMx0K8Jqq/0HUMlcSgTVuys9wiIaF4YwFgRSnBw5PA==" algorithmName="SHA-512" password="CC35"/>
  <autoFilter ref="C129:K209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2020-06-01T19:35:11Z</dcterms:created>
  <dcterms:modified xsi:type="dcterms:W3CDTF">2020-06-01T19:35:21Z</dcterms:modified>
</cp:coreProperties>
</file>